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U:\StabsstelleAPuS\StudiumLehre\Abt. 4.1 - Lehrplanung &amp; Studiengangsmanagement\01_Planung Lehrangebot\Mindest-Verfügbarkeiten in der Lehre\"/>
    </mc:Choice>
  </mc:AlternateContent>
  <xr:revisionPtr revIDLastSave="0" documentId="8_{B09C570C-602D-4C5C-BED1-056A21D8A076}" xr6:coauthVersionLast="47" xr6:coauthVersionMax="47" xr10:uidLastSave="{00000000-0000-0000-0000-000000000000}"/>
  <bookViews>
    <workbookView xWindow="-120" yWindow="-120" windowWidth="29040" windowHeight="17520" xr2:uid="{00000000-000D-0000-FFFF-FFFF00000000}"/>
  </bookViews>
  <sheets>
    <sheet name="Übersicht Lehrpersonen" sheetId="6" r:id="rId1"/>
    <sheet name="Verfügbarkeiten pro Lehrperson" sheetId="4" r:id="rId2"/>
    <sheet name="Prüf-Übersicht" sheetId="2" r:id="rId3"/>
    <sheet name="Information zu Randzeiten" sheetId="5" r:id="rId4"/>
    <sheet name="Dropdown" sheetId="3" r:id="rId5"/>
  </sheets>
  <definedNames>
    <definedName name="_xlnm._FilterDatabase" localSheetId="2" hidden="1">'Prüf-Übersicht'!$B$13:$F$13</definedName>
    <definedName name="_xlnm._FilterDatabase" localSheetId="1" hidden="1">'Verfügbarkeiten pro Lehrperson'!$B$10:$K$70</definedName>
    <definedName name="_xlnm.Print_Area" localSheetId="2">'Prüf-Übersicht'!#REF!</definedName>
    <definedName name="_xlnm.Print_Titles" localSheetId="2">'Prüf-Übersicht'!#REF!</definedName>
    <definedName name="Z_6ECEB912_EAA9_442E_9F09_2C0F012A4688_.wvu.Cols" localSheetId="2" hidden="1">'Prüf-Übersicht'!$A:$A,'Prüf-Übersicht'!#REF!,'Prüf-Übersicht'!#REF!,'Prüf-Übersicht'!#REF!</definedName>
    <definedName name="Z_6ECEB912_EAA9_442E_9F09_2C0F012A4688_.wvu.FilterData" localSheetId="2" hidden="1">'Prüf-Übersicht'!#REF!</definedName>
    <definedName name="Z_6ECEB912_EAA9_442E_9F09_2C0F012A4688_.wvu.PrintTitles" localSheetId="2" hidden="1">'Prüf-Übersicht'!#REF!</definedName>
    <definedName name="Z_B9DAEB18_3016_4729_81B6_E64249349FF1_.wvu.Cols" localSheetId="2" hidden="1">'Prüf-Übersicht'!$A:$A,'Prüf-Übersicht'!#REF!,'Prüf-Übersicht'!#REF!,'Prüf-Übersicht'!#REF!</definedName>
    <definedName name="Z_B9DAEB18_3016_4729_81B6_E64249349FF1_.wvu.FilterData" localSheetId="2" hidden="1">'Prüf-Übersicht'!#REF!</definedName>
    <definedName name="Z_B9DAEB18_3016_4729_81B6_E64249349FF1_.wvu.PrintTitles" localSheetId="2" hidden="1">'Prüf-Übersicht'!#REF!</definedName>
    <definedName name="Zeiten_Fr">Dropdown!$F$2:$F$30</definedName>
    <definedName name="Zeiten_MoDo">Dropdown!$E$2:$E$50</definedName>
  </definedNames>
  <calcPr calcId="191029" iterate="1" iterateCount="1"/>
  <customWorkbookViews>
    <customWorkbookView name="Institutslisten mit Nachforderung" guid="{B9DAEB18-3016-4729-81B6-E64249349FF1}" maximized="1" xWindow="-8" yWindow="-8" windowWidth="1936" windowHeight="1168" activeSheetId="2"/>
    <customWorkbookView name="Nachforderung" guid="{6ECEB912-EAA9-442E-9F09-2C0F012A4688}" maximized="1" xWindow="-8" yWindow="-8" windowWidth="1936" windowHeight="116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0" i="6" l="1" a="1"/>
  <c r="F30" i="6" s="1"/>
  <c r="F29" i="6" a="1"/>
  <c r="F29" i="6"/>
  <c r="F28" i="6" a="1"/>
  <c r="F28" i="6" s="1"/>
  <c r="F27" i="6" a="1"/>
  <c r="F27" i="6" s="1"/>
  <c r="F26" i="6" a="1"/>
  <c r="F26" i="6"/>
  <c r="F25" i="6" a="1"/>
  <c r="F25" i="6"/>
  <c r="F24" i="6" a="1"/>
  <c r="F24" i="6" s="1"/>
  <c r="I24" i="6" s="1"/>
  <c r="F23" i="6" a="1"/>
  <c r="F23" i="6" s="1"/>
  <c r="F22" i="6" a="1"/>
  <c r="F22" i="6" s="1"/>
  <c r="I22" i="6" s="1"/>
  <c r="F14" i="6" a="1"/>
  <c r="F14" i="6" s="1"/>
  <c r="I14" i="6" s="1"/>
  <c r="F15" i="6" a="1"/>
  <c r="F15" i="6" s="1"/>
  <c r="I15" i="6" s="1"/>
  <c r="F16" i="6" a="1"/>
  <c r="F16" i="6" s="1"/>
  <c r="I16" i="6" s="1"/>
  <c r="F17" i="6" a="1"/>
  <c r="F17" i="6" s="1"/>
  <c r="I17" i="6" s="1"/>
  <c r="F18" i="6" a="1"/>
  <c r="F18" i="6" s="1"/>
  <c r="I18" i="6" s="1"/>
  <c r="F19" i="6" a="1"/>
  <c r="F19" i="6" s="1"/>
  <c r="I19" i="6" s="1"/>
  <c r="F20" i="6" a="1"/>
  <c r="F20" i="6" s="1"/>
  <c r="I20" i="6" s="1"/>
  <c r="F21" i="6" a="1"/>
  <c r="F21" i="6" s="1"/>
  <c r="I21" i="6" s="1"/>
  <c r="H21" i="5" l="1"/>
  <c r="H16" i="5"/>
  <c r="H7" i="5"/>
  <c r="F21" i="5"/>
  <c r="I30" i="6" l="1"/>
  <c r="I29" i="6"/>
  <c r="I28" i="6"/>
  <c r="I27" i="6"/>
  <c r="I26" i="6"/>
  <c r="I25" i="6"/>
  <c r="I23" i="6"/>
  <c r="E27" i="5"/>
  <c r="E33" i="5" s="1"/>
  <c r="E26" i="5"/>
  <c r="E32" i="5" s="1"/>
  <c r="E25" i="5"/>
  <c r="E31" i="5" s="1"/>
  <c r="G14" i="4"/>
  <c r="G13"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N33" i="4" s="1"/>
  <c r="G32" i="4"/>
  <c r="G31" i="4"/>
  <c r="G30" i="4"/>
  <c r="G29" i="4"/>
  <c r="G28" i="4"/>
  <c r="G27" i="4"/>
  <c r="G26" i="4"/>
  <c r="G25" i="4"/>
  <c r="G24" i="4"/>
  <c r="G23" i="4"/>
  <c r="G22" i="4"/>
  <c r="G21" i="4"/>
  <c r="G20" i="4"/>
  <c r="G19" i="4"/>
  <c r="G18" i="4"/>
  <c r="G17" i="4"/>
  <c r="G16" i="4"/>
  <c r="G15" i="4"/>
  <c r="G12" i="4"/>
  <c r="K23" i="6"/>
  <c r="K24" i="6"/>
  <c r="K25" i="6"/>
  <c r="K26" i="6"/>
  <c r="K27" i="6"/>
  <c r="K28" i="6"/>
  <c r="K29" i="6"/>
  <c r="K30" i="6"/>
  <c r="E34" i="5" l="1"/>
  <c r="E28" i="5"/>
  <c r="I30" i="2" l="1"/>
  <c r="H30" i="2"/>
  <c r="G30" i="2"/>
  <c r="F30" i="2"/>
  <c r="E30" i="2"/>
  <c r="D30" i="2"/>
  <c r="C30" i="2"/>
  <c r="B30" i="2"/>
  <c r="I28" i="2"/>
  <c r="H28" i="2"/>
  <c r="G28" i="2"/>
  <c r="F28" i="2"/>
  <c r="E28" i="2"/>
  <c r="D28" i="2"/>
  <c r="C28" i="2"/>
  <c r="B28" i="2"/>
  <c r="I27" i="2"/>
  <c r="H27" i="2"/>
  <c r="G27" i="2"/>
  <c r="F27" i="2"/>
  <c r="E27" i="2"/>
  <c r="D27" i="2"/>
  <c r="C27" i="2"/>
  <c r="B27" i="2"/>
  <c r="I26" i="2"/>
  <c r="H26" i="2"/>
  <c r="G26" i="2"/>
  <c r="F26" i="2"/>
  <c r="E26" i="2"/>
  <c r="D26" i="2"/>
  <c r="C26" i="2"/>
  <c r="B26" i="2"/>
  <c r="I25" i="2"/>
  <c r="H25" i="2"/>
  <c r="G25" i="2"/>
  <c r="F25" i="2"/>
  <c r="E25" i="2"/>
  <c r="D25" i="2"/>
  <c r="C25" i="2"/>
  <c r="B25" i="2"/>
  <c r="H24" i="2"/>
  <c r="G24" i="2"/>
  <c r="E24" i="2"/>
  <c r="D24" i="2"/>
  <c r="C24" i="2"/>
  <c r="B24" i="2"/>
  <c r="H23" i="2"/>
  <c r="G23" i="2"/>
  <c r="E23" i="2"/>
  <c r="D23" i="2"/>
  <c r="C23" i="2"/>
  <c r="B23" i="2"/>
  <c r="H22" i="2"/>
  <c r="G22" i="2"/>
  <c r="E22" i="2"/>
  <c r="D22" i="2"/>
  <c r="C22" i="2"/>
  <c r="B22" i="2"/>
  <c r="H21" i="2"/>
  <c r="G21" i="2"/>
  <c r="E21" i="2"/>
  <c r="D21" i="2"/>
  <c r="C21" i="2"/>
  <c r="B21" i="2"/>
  <c r="H20" i="2"/>
  <c r="G20" i="2"/>
  <c r="E20" i="2"/>
  <c r="D20" i="2"/>
  <c r="C20" i="2"/>
  <c r="B20" i="2"/>
  <c r="H19" i="2"/>
  <c r="G19" i="2"/>
  <c r="E19" i="2"/>
  <c r="D19" i="2"/>
  <c r="C19" i="2"/>
  <c r="B19" i="2"/>
  <c r="H18" i="2"/>
  <c r="G18" i="2"/>
  <c r="E18" i="2"/>
  <c r="D18" i="2"/>
  <c r="C18" i="2"/>
  <c r="B18" i="2"/>
  <c r="H17" i="2"/>
  <c r="G17" i="2"/>
  <c r="E17" i="2"/>
  <c r="D17" i="2"/>
  <c r="C17" i="2"/>
  <c r="B17" i="2"/>
  <c r="H16" i="2"/>
  <c r="G16" i="2"/>
  <c r="E16" i="2"/>
  <c r="D16" i="2"/>
  <c r="C16" i="2"/>
  <c r="B16" i="2"/>
  <c r="H15" i="2"/>
  <c r="G15" i="2"/>
  <c r="E15" i="2"/>
  <c r="D15" i="2"/>
  <c r="C15" i="2"/>
  <c r="B15" i="2"/>
  <c r="H14" i="2"/>
  <c r="G14" i="2"/>
  <c r="E14" i="2"/>
  <c r="D14" i="2"/>
  <c r="C14" i="2"/>
  <c r="B14" i="2"/>
  <c r="K37" i="4"/>
  <c r="D31" i="6" l="1"/>
  <c r="I29" i="2"/>
  <c r="I24" i="2"/>
  <c r="I23" i="2"/>
  <c r="H29" i="2"/>
  <c r="G29" i="2"/>
  <c r="E29" i="2"/>
  <c r="D29" i="2"/>
  <c r="C29" i="2"/>
  <c r="B29" i="2"/>
  <c r="D31" i="2" l="1"/>
  <c r="F29" i="2"/>
  <c r="F24" i="2"/>
  <c r="F23" i="2"/>
  <c r="N30" i="6"/>
  <c r="N30" i="2" s="1"/>
  <c r="M30" i="6"/>
  <c r="M30" i="2" s="1"/>
  <c r="L30" i="6"/>
  <c r="L30" i="2" s="1"/>
  <c r="N29" i="6"/>
  <c r="N29" i="2" s="1"/>
  <c r="M29" i="6"/>
  <c r="M29" i="2" s="1"/>
  <c r="L29" i="6"/>
  <c r="L29" i="2" s="1"/>
  <c r="N28" i="6"/>
  <c r="N28" i="2" s="1"/>
  <c r="M28" i="6"/>
  <c r="M28" i="2" s="1"/>
  <c r="L28" i="6"/>
  <c r="L28" i="2" s="1"/>
  <c r="N27" i="6"/>
  <c r="N27" i="2" s="1"/>
  <c r="M27" i="6"/>
  <c r="M27" i="2" s="1"/>
  <c r="L27" i="6"/>
  <c r="L27" i="2" s="1"/>
  <c r="N26" i="6"/>
  <c r="N26" i="2" s="1"/>
  <c r="M26" i="6"/>
  <c r="M26" i="2" s="1"/>
  <c r="L26" i="6"/>
  <c r="L26" i="2" s="1"/>
  <c r="N25" i="6"/>
  <c r="N25" i="2" s="1"/>
  <c r="M25" i="6"/>
  <c r="M25" i="2" s="1"/>
  <c r="L25" i="6"/>
  <c r="L25" i="2" s="1"/>
  <c r="F17" i="2" l="1"/>
  <c r="I17" i="2"/>
  <c r="F19" i="2"/>
  <c r="I19" i="2"/>
  <c r="F20" i="2"/>
  <c r="I20" i="2"/>
  <c r="F21" i="2"/>
  <c r="I21" i="2"/>
  <c r="F18" i="2"/>
  <c r="I18" i="2"/>
  <c r="F22" i="2"/>
  <c r="I22" i="2"/>
  <c r="F15" i="2"/>
  <c r="I15" i="2"/>
  <c r="F14" i="2"/>
  <c r="I14" i="2"/>
  <c r="F16" i="2"/>
  <c r="F31" i="6"/>
  <c r="F31" i="2" l="1"/>
  <c r="I16" i="2"/>
  <c r="I31" i="6"/>
  <c r="P70" i="4"/>
  <c r="P69" i="4"/>
  <c r="P68" i="4"/>
  <c r="P67" i="4"/>
  <c r="P66" i="4"/>
  <c r="P65" i="4"/>
  <c r="P64" i="4"/>
  <c r="P63" i="4"/>
  <c r="P62" i="4"/>
  <c r="P61" i="4"/>
  <c r="P60" i="4"/>
  <c r="P59" i="4"/>
  <c r="P58" i="4"/>
  <c r="P57" i="4"/>
  <c r="P56" i="4"/>
  <c r="P55" i="4"/>
  <c r="P54" i="4"/>
  <c r="P53" i="4"/>
  <c r="P52" i="4"/>
  <c r="P51" i="4"/>
  <c r="P50" i="4"/>
  <c r="P49" i="4"/>
  <c r="P48" i="4"/>
  <c r="P47" i="4"/>
  <c r="P46" i="4"/>
  <c r="P45" i="4"/>
  <c r="N24" i="6" s="1"/>
  <c r="N24" i="2" s="1"/>
  <c r="P44" i="4"/>
  <c r="P43" i="4"/>
  <c r="P42" i="4"/>
  <c r="P41" i="4"/>
  <c r="P40" i="4"/>
  <c r="P39" i="4"/>
  <c r="P38" i="4"/>
  <c r="P37" i="4"/>
  <c r="P36" i="4"/>
  <c r="P35" i="4"/>
  <c r="P34" i="4"/>
  <c r="P33" i="4"/>
  <c r="P32" i="4"/>
  <c r="P31" i="4"/>
  <c r="P30" i="4"/>
  <c r="P29" i="4"/>
  <c r="P28" i="4"/>
  <c r="P27" i="4"/>
  <c r="P26" i="4"/>
  <c r="P25" i="4"/>
  <c r="P24" i="4"/>
  <c r="P23" i="4"/>
  <c r="P22" i="4"/>
  <c r="P21" i="4"/>
  <c r="P20" i="4"/>
  <c r="P19" i="4"/>
  <c r="P18" i="4"/>
  <c r="P17" i="4"/>
  <c r="P16" i="4"/>
  <c r="P15" i="4"/>
  <c r="P14" i="4"/>
  <c r="P13" i="4"/>
  <c r="P12" i="4"/>
  <c r="O70" i="4"/>
  <c r="O69" i="4"/>
  <c r="O68" i="4"/>
  <c r="O67" i="4"/>
  <c r="O66" i="4"/>
  <c r="O65" i="4"/>
  <c r="O64" i="4"/>
  <c r="O63" i="4"/>
  <c r="O62" i="4"/>
  <c r="O61" i="4"/>
  <c r="O60" i="4"/>
  <c r="O59" i="4"/>
  <c r="O58" i="4"/>
  <c r="O57" i="4"/>
  <c r="O56" i="4"/>
  <c r="O55" i="4"/>
  <c r="O54" i="4"/>
  <c r="O53" i="4"/>
  <c r="O52" i="4"/>
  <c r="O51" i="4"/>
  <c r="O50" i="4"/>
  <c r="O49" i="4"/>
  <c r="O48" i="4"/>
  <c r="O47" i="4"/>
  <c r="O46" i="4"/>
  <c r="O45" i="4"/>
  <c r="M24" i="6" s="1"/>
  <c r="M24" i="2" s="1"/>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5" i="4"/>
  <c r="K34" i="4"/>
  <c r="K33" i="4"/>
  <c r="K32" i="4"/>
  <c r="K31" i="4"/>
  <c r="K30" i="4"/>
  <c r="K29" i="4"/>
  <c r="K28" i="4"/>
  <c r="K21" i="6" s="1"/>
  <c r="K24" i="4"/>
  <c r="K23" i="4"/>
  <c r="K22" i="4"/>
  <c r="K21" i="4"/>
  <c r="K20" i="4"/>
  <c r="K19" i="4"/>
  <c r="K18" i="4"/>
  <c r="K17" i="4"/>
  <c r="K17" i="6" s="1"/>
  <c r="K17" i="2" s="1"/>
  <c r="K16" i="4"/>
  <c r="K15" i="4"/>
  <c r="K16" i="6" s="1"/>
  <c r="K16" i="2" s="1"/>
  <c r="K14" i="4"/>
  <c r="K13" i="4"/>
  <c r="K12" i="4"/>
  <c r="K14" i="6" s="1"/>
  <c r="N70" i="4"/>
  <c r="N69" i="4"/>
  <c r="N68" i="4"/>
  <c r="N67" i="4"/>
  <c r="N66" i="4"/>
  <c r="N65" i="4"/>
  <c r="N64" i="4"/>
  <c r="N63" i="4"/>
  <c r="N62" i="4"/>
  <c r="N61" i="4"/>
  <c r="N60" i="4"/>
  <c r="N59" i="4"/>
  <c r="N58" i="4"/>
  <c r="N57" i="4"/>
  <c r="N56" i="4"/>
  <c r="N55" i="4"/>
  <c r="N54" i="4"/>
  <c r="N53" i="4"/>
  <c r="N52" i="4"/>
  <c r="N51" i="4"/>
  <c r="N50" i="4"/>
  <c r="N49" i="4"/>
  <c r="N48" i="4"/>
  <c r="N47" i="4"/>
  <c r="N46" i="4"/>
  <c r="N45" i="4"/>
  <c r="N43" i="4"/>
  <c r="N42" i="4"/>
  <c r="N41" i="4"/>
  <c r="N40" i="4"/>
  <c r="N39" i="4"/>
  <c r="N38" i="4"/>
  <c r="N37" i="4"/>
  <c r="N36" i="4"/>
  <c r="N34" i="4"/>
  <c r="N32" i="4"/>
  <c r="N31" i="4"/>
  <c r="N30" i="4"/>
  <c r="N29" i="4"/>
  <c r="N28" i="4"/>
  <c r="N26" i="4"/>
  <c r="N25" i="4"/>
  <c r="N24" i="4"/>
  <c r="N23" i="4"/>
  <c r="N20" i="4"/>
  <c r="N19" i="4"/>
  <c r="N18" i="4"/>
  <c r="N16" i="4"/>
  <c r="N13" i="4"/>
  <c r="K15" i="6" l="1"/>
  <c r="K15" i="2" s="1"/>
  <c r="K18" i="6"/>
  <c r="K19" i="6"/>
  <c r="M23" i="6"/>
  <c r="M23" i="2" s="1"/>
  <c r="N23" i="6"/>
  <c r="N23" i="2" s="1"/>
  <c r="L24" i="6"/>
  <c r="L24" i="2" s="1"/>
  <c r="M14" i="6"/>
  <c r="M14" i="2" s="1"/>
  <c r="N20" i="6"/>
  <c r="N20" i="2" s="1"/>
  <c r="M19" i="6"/>
  <c r="M19" i="2" s="1"/>
  <c r="N19" i="6"/>
  <c r="N19" i="2" s="1"/>
  <c r="L22" i="6"/>
  <c r="L22" i="2" s="1"/>
  <c r="M22" i="6"/>
  <c r="M22" i="2" s="1"/>
  <c r="N22" i="6"/>
  <c r="N22" i="2" s="1"/>
  <c r="M18" i="6"/>
  <c r="M18" i="2" s="1"/>
  <c r="N21" i="4"/>
  <c r="L18" i="6" s="1"/>
  <c r="L18" i="2" s="1"/>
  <c r="N27" i="4"/>
  <c r="M17" i="6"/>
  <c r="M17" i="2" s="1"/>
  <c r="M21" i="6"/>
  <c r="M21" i="2" s="1"/>
  <c r="N17" i="6"/>
  <c r="N17" i="2" s="1"/>
  <c r="N21" i="6"/>
  <c r="N21" i="2" s="1"/>
  <c r="N16" i="6"/>
  <c r="N16" i="2" s="1"/>
  <c r="N18" i="6"/>
  <c r="N18" i="2" s="1"/>
  <c r="M20" i="6"/>
  <c r="M20" i="2" s="1"/>
  <c r="N14" i="6"/>
  <c r="N14" i="2" s="1"/>
  <c r="M15" i="6"/>
  <c r="M15" i="2" s="1"/>
  <c r="N15" i="6"/>
  <c r="N15" i="2" s="1"/>
  <c r="M16" i="6"/>
  <c r="M16" i="2" s="1"/>
  <c r="P71" i="4"/>
  <c r="O71" i="4"/>
  <c r="N44" i="4"/>
  <c r="L23" i="6" s="1"/>
  <c r="L23" i="2" s="1"/>
  <c r="N35" i="4"/>
  <c r="L21" i="6" s="1"/>
  <c r="L21" i="2" s="1"/>
  <c r="N22" i="4"/>
  <c r="L19" i="6" s="1"/>
  <c r="L19" i="2" s="1"/>
  <c r="N17" i="4"/>
  <c r="L17" i="6" s="1"/>
  <c r="L17" i="2" s="1"/>
  <c r="N12" i="4"/>
  <c r="L20" i="6" l="1"/>
  <c r="L20" i="2" s="1"/>
  <c r="M31" i="6"/>
  <c r="N31" i="6"/>
  <c r="N31" i="2"/>
  <c r="M31" i="2"/>
  <c r="K25" i="4"/>
  <c r="K20" i="6" s="1"/>
  <c r="K26" i="4"/>
  <c r="K27" i="4"/>
  <c r="K36" i="4"/>
  <c r="K22" i="6" s="1"/>
  <c r="K38" i="4"/>
  <c r="I31" i="2"/>
  <c r="N15" i="4" l="1"/>
  <c r="L16" i="6" l="1"/>
  <c r="L16" i="2" s="1"/>
  <c r="N14" i="4"/>
  <c r="L14" i="6" s="1"/>
  <c r="G71" i="4"/>
  <c r="K71" i="4"/>
  <c r="L15" i="6" l="1"/>
  <c r="L15" i="2" s="1"/>
  <c r="L14" i="2"/>
  <c r="N71" i="4"/>
  <c r="L31" i="2" l="1"/>
  <c r="L31" i="6"/>
  <c r="K14" i="2" l="1"/>
  <c r="K18" i="2"/>
  <c r="K30" i="2"/>
  <c r="K23" i="2"/>
  <c r="K20" i="2"/>
  <c r="K25" i="2"/>
  <c r="K29" i="2"/>
  <c r="K19" i="2"/>
  <c r="K28" i="2"/>
  <c r="K24" i="2"/>
  <c r="K22" i="2"/>
  <c r="K27" i="2"/>
  <c r="K31" i="6"/>
  <c r="K26" i="2"/>
  <c r="K21" i="2"/>
  <c r="K3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<sst xmlns="http://schemas.openxmlformats.org/spreadsheetml/2006/main" count="178" uniqueCount="83">
  <si>
    <t>Institut</t>
  </si>
  <si>
    <t>Nachname</t>
  </si>
  <si>
    <t>Vorname</t>
  </si>
  <si>
    <t>Wochentag</t>
  </si>
  <si>
    <t>Montag</t>
  </si>
  <si>
    <t>Dienstag</t>
  </si>
  <si>
    <t>Mittwoch</t>
  </si>
  <si>
    <t>Freitag</t>
  </si>
  <si>
    <t>Donnerstag</t>
  </si>
  <si>
    <t>HIO_ID</t>
  </si>
  <si>
    <t>Beginn</t>
  </si>
  <si>
    <t>Ende</t>
  </si>
  <si>
    <t>Dauer [h]</t>
  </si>
  <si>
    <t>Summe</t>
  </si>
  <si>
    <t>bevorzugte Verfügbarkeiten</t>
  </si>
  <si>
    <t>Wochentage</t>
  </si>
  <si>
    <t>Praxislehre?</t>
  </si>
  <si>
    <t>nein</t>
  </si>
  <si>
    <t>Anteil</t>
  </si>
  <si>
    <r>
      <rPr>
        <b/>
        <sz val="16"/>
        <color theme="1"/>
        <rFont val="Calibri"/>
        <family val="2"/>
        <scheme val="minor"/>
      </rPr>
      <t>Verfügbarkeits-Abfrage</t>
    </r>
    <r>
      <rPr>
        <sz val="11"/>
        <color theme="1"/>
        <rFont val="Calibri"/>
        <family val="2"/>
        <scheme val="minor"/>
      </rPr>
      <t xml:space="preserve"> (interne Nutzung für die Institute)</t>
    </r>
  </si>
  <si>
    <t>[Dropdown]</t>
  </si>
  <si>
    <t>[SWS]</t>
  </si>
  <si>
    <t>kompakt?</t>
  </si>
  <si>
    <t>ja, überwiegend</t>
  </si>
  <si>
    <t>ja, anteilig</t>
  </si>
  <si>
    <t>ja, etwa hälftig</t>
  </si>
  <si>
    <t xml:space="preserve"> [SWS faktorisiert]</t>
  </si>
  <si>
    <t>[Stunden]</t>
  </si>
  <si>
    <t>ja, im Umfang von:</t>
  </si>
  <si>
    <t>LVen als Kompakttermine
geplant?</t>
  </si>
  <si>
    <t>Voraussichtl.
Lehrumfang</t>
  </si>
  <si>
    <t>Voraussichtl. Lehrverpflichtung*</t>
  </si>
  <si>
    <t>*entsprechend der  vertraglichen Lehrverpflichtung</t>
  </si>
  <si>
    <t>davon in Randzeiten</t>
  </si>
  <si>
    <t>ab 8h</t>
  </si>
  <si>
    <t>Verfügbarkeiten</t>
  </si>
  <si>
    <t>Summe Freitag</t>
  </si>
  <si>
    <t>Summe früh</t>
  </si>
  <si>
    <t>Summe spät</t>
  </si>
  <si>
    <t>Uhrzeit</t>
  </si>
  <si>
    <t>Mo</t>
  </si>
  <si>
    <t>Di</t>
  </si>
  <si>
    <t>Mi</t>
  </si>
  <si>
    <t>Do</t>
  </si>
  <si>
    <t>Fr</t>
  </si>
  <si>
    <t>Anteile der Randzeiten an Gesamt-Lehrzeiten:</t>
  </si>
  <si>
    <t>nach 17h</t>
  </si>
  <si>
    <t>Grenzwerte der Randzeiten in Verfügbarkeits-Übersicht:</t>
  </si>
  <si>
    <t>Schritt 2: Eintragung der Verfügbarkeiten aller Lehrkräfte Ihrer Einrichtung auf Tabellenblatt 2</t>
  </si>
  <si>
    <t>Schritt 1: Auflistung und Angabe zu Ihren Lehrkräften auf Tabellenblatt 1</t>
  </si>
  <si>
    <t>Einsatz in 
sportpraktischer Lehre?</t>
  </si>
  <si>
    <t>Umfang LVen im
 Kompaktformat</t>
  </si>
  <si>
    <t>Umfang LVen im
wöchentl. Format</t>
  </si>
  <si>
    <t>Schritt 3: Überprüfung der Gesamt-Verfügbarkeiten Ihrer Einrichtung sowie Abdeckung von Randzeiten auf Tabellenblatt 3</t>
  </si>
  <si>
    <t>Übersicht Lehrpersonen:</t>
  </si>
  <si>
    <t>Verfügbarkeiten pro Lehrperson:</t>
  </si>
  <si>
    <t>Prüf-Übersicht:</t>
  </si>
  <si>
    <r>
      <rPr>
        <b/>
        <i/>
        <sz val="11"/>
        <color theme="1"/>
        <rFont val="Calibri"/>
        <family val="2"/>
        <scheme val="minor"/>
      </rPr>
      <t xml:space="preserve">Schritt 1: </t>
    </r>
    <r>
      <rPr>
        <i/>
        <sz val="11"/>
        <color theme="1"/>
        <rFont val="Calibri"/>
        <family val="2"/>
        <scheme val="minor"/>
      </rPr>
      <t xml:space="preserve">Bitte tragen Sie zunächst in der nachfolgenden Tabelle </t>
    </r>
    <r>
      <rPr>
        <i/>
        <sz val="11"/>
        <color rgb="FF00B050"/>
        <rFont val="Calibri"/>
        <family val="2"/>
        <scheme val="minor"/>
      </rPr>
      <t>"Übersicht Lehrpersonen"</t>
    </r>
    <r>
      <rPr>
        <i/>
        <sz val="11"/>
        <color theme="1"/>
        <rFont val="Calibri"/>
        <family val="2"/>
        <scheme val="minor"/>
      </rPr>
      <t xml:space="preserve"> alle Lehrenden Ihrer Einrichtung mit Nachnamen und Vornahmen sowie der voraussichtl. Lehrverpflichtung im zu planenden Semester ein. Neben diesen Informationen können Sie außerdem für jede Person individuell angeben, ob bzw. in welchem Umfang die Lehrkraft in der Sportpraxis unterrichtet und ob Veranstaltungen in kompakter Form durchgeführt werden. Bitte tragen Sie pro Zeile eine Lehrperson ein, bei Bedarf können Sie Zeile 33 kopieren und als weitere Zeilen einfügen.</t>
    </r>
  </si>
  <si>
    <t>(weiterhin) mögliche Verfügbarkeiten</t>
  </si>
  <si>
    <r>
      <rPr>
        <b/>
        <i/>
        <sz val="11"/>
        <color theme="1"/>
        <rFont val="Calibri"/>
        <family val="2"/>
        <scheme val="minor"/>
      </rPr>
      <t>Schritt 2:</t>
    </r>
    <r>
      <rPr>
        <i/>
        <sz val="11"/>
        <color theme="1"/>
        <rFont val="Calibri"/>
        <family val="2"/>
        <scheme val="minor"/>
      </rPr>
      <t xml:space="preserve"> Bitte tragen Sie für all Ihre Lehrenden in der nachfolgenden Tabelle die </t>
    </r>
    <r>
      <rPr>
        <i/>
        <sz val="11"/>
        <color rgb="FF6FA0DB"/>
        <rFont val="Calibri"/>
        <family val="2"/>
        <scheme val="minor"/>
      </rPr>
      <t>„Verfügbarkeiten pro Lehrperson“</t>
    </r>
    <r>
      <rPr>
        <i/>
        <sz val="11"/>
        <color theme="1"/>
        <rFont val="Calibri"/>
        <family val="2"/>
        <scheme val="minor"/>
      </rPr>
      <t xml:space="preserve"> ein. 
Bei zeitlichen Unterbrechungen an einem Tag können Sie mehrere Zeilen für dieselbe Lehrperson anlegen.
HINWEIS: die angegebenen Zeiten beziehen sich ausschließlich auf Verfügbarkeiten, nicht auf tatsächlich geleistete Lehrstunden!</t>
    </r>
  </si>
  <si>
    <r>
      <t>à</t>
    </r>
    <r>
      <rPr>
        <sz val="10.5"/>
        <color theme="1"/>
        <rFont val="Calibri"/>
        <family val="2"/>
        <scheme val="minor"/>
      </rPr>
      <t xml:space="preserve">    weiter zu</t>
    </r>
  </si>
  <si>
    <t>Schritt 2: Verfügbarkeiten pro Lehrperson</t>
  </si>
  <si>
    <t>Schritt 3: Prüf-Übersicht</t>
  </si>
  <si>
    <r>
      <t>à</t>
    </r>
    <r>
      <rPr>
        <sz val="10.5"/>
        <color theme="1"/>
        <rFont val="Calibri"/>
        <family val="2"/>
        <scheme val="minor"/>
      </rPr>
      <t xml:space="preserve">    zurück zu</t>
    </r>
  </si>
  <si>
    <t>Schritt 1: Übersicht Lehrpersonen</t>
  </si>
  <si>
    <t>[h]</t>
  </si>
  <si>
    <t>Gesamtauswertung</t>
  </si>
  <si>
    <t>des Anteils</t>
  </si>
  <si>
    <t>Unterrichtszeiten Fr</t>
  </si>
  <si>
    <t>Unterrichts-
zeiten MoDo</t>
  </si>
  <si>
    <t>Information zu Randzeiten:</t>
  </si>
  <si>
    <t>Es handelt sich hierbei nur um eine Darstellungs- bzw. Orientierungshilfe, nicht um eine eigene Prüfung.</t>
  </si>
  <si>
    <t>Die folgende Tabelle "Information zu Randzeiten" ist zur besseren Nachvollziehbarkeit beigefügt.</t>
  </si>
  <si>
    <r>
      <t xml:space="preserve">Es wird dargestellt, ab welchen Grenzwerten in der Tabelle </t>
    </r>
    <r>
      <rPr>
        <i/>
        <sz val="11"/>
        <color theme="9"/>
        <rFont val="Calibri"/>
        <family val="2"/>
        <scheme val="minor"/>
      </rPr>
      <t>„Prüf-Übersicht“</t>
    </r>
    <r>
      <rPr>
        <i/>
        <sz val="11"/>
        <color theme="1"/>
        <rFont val="Calibri"/>
        <family val="2"/>
        <scheme val="minor"/>
      </rPr>
      <t xml:space="preserve"> farbliche Markierungen in der Gesamtauswertung erscheinen.</t>
    </r>
  </si>
  <si>
    <t>ab 8:00h / 8:15h</t>
  </si>
  <si>
    <t>Summe Stunden</t>
  </si>
  <si>
    <t>Summe
Stunden</t>
  </si>
  <si>
    <r>
      <rPr>
        <b/>
        <i/>
        <sz val="11"/>
        <color theme="1"/>
        <rFont val="Calibri"/>
        <family val="2"/>
        <scheme val="minor"/>
      </rPr>
      <t>Schritt 3:</t>
    </r>
    <r>
      <rPr>
        <i/>
        <sz val="11"/>
        <color theme="1"/>
        <rFont val="Calibri"/>
        <family val="2"/>
        <scheme val="minor"/>
      </rPr>
      <t xml:space="preserve"> In der nachfolgenden Tabelle </t>
    </r>
    <r>
      <rPr>
        <i/>
        <sz val="11"/>
        <color theme="9"/>
        <rFont val="Calibri"/>
        <family val="2"/>
        <scheme val="minor"/>
      </rPr>
      <t>"Prüf-Übersicht"</t>
    </r>
    <r>
      <rPr>
        <i/>
        <sz val="11"/>
        <rFont val="Calibri"/>
        <family val="2"/>
        <scheme val="minor"/>
      </rPr>
      <t xml:space="preserve"> werden </t>
    </r>
    <r>
      <rPr>
        <i/>
        <sz val="11"/>
        <color theme="1"/>
        <rFont val="Calibri"/>
        <family val="2"/>
        <scheme val="minor"/>
      </rPr>
      <t xml:space="preserve">alle zuvor eingetragenen Informationen pro Lehrperson sowie für Ihre gesamte Einrichtung zusammengefasst.
In der Spalte "Verfügbarkeiten / Summe" wird farblich hervorgehoben, wenn die verfügbaren Zeiten für den wöchentlichen Lehreinsatz der entsprechenden Person nicht ausreichen.
In der Zeile "Gesamtauswertung" werden die Abdeckungen der einzelnen Randzeiten aufsummiert - und bei unterdurchschnittlicher Abdeckung farblich hervorgehoben. 
</t>
    </r>
    <r>
      <rPr>
        <b/>
        <i/>
        <sz val="11"/>
        <color theme="1"/>
        <rFont val="Calibri"/>
        <family val="2"/>
        <scheme val="minor"/>
      </rPr>
      <t>Bitte erweitern Sie in beiden Fällen die bisher angegebenen Verfügbarkeiten Ihrer Lehrenden auf Tabellenblatt 2!</t>
    </r>
  </si>
  <si>
    <t>ab 8:00 Uhr / 8:15 Uhr</t>
  </si>
  <si>
    <t>ab 
8:00 Uhr / 8:15 Uhr</t>
  </si>
  <si>
    <t>nach
 17:00 Uhr</t>
  </si>
  <si>
    <t>nach 17:00 Uhr</t>
  </si>
  <si>
    <t>bzw. 49% (unter Berücksichtigung der doppelten Randzeit Fr, 8:00 Uhr)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</si>
</sst>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h:mm;@"/>
    <numFmt numFmtId="166" formatCode="0.0%"/>
  </numFmts>
  <fonts count="38" x14ac:knownFonts="1">
    <font>
      <sz val="11"/>
      <color theme="1"/>
      <name val="Calibri"/>
      <family val="2"/>
      <scheme val="minor"/>
    </font>
    <font>
      <sz val="11"/>
      <color theme="0"/>
      <name val="Calibri"/>
      <family val="2"/>
      <scheme val="minor"/>
    </font>
    <font>
      <b/>
      <sz val="10"/>
      <color theme="0"/>
      <name val="Calibri"/>
      <family val="2"/>
      <scheme val="minor"/>
    </font>
    <font>
      <b/>
      <sz val="12"/>
      <color theme="1"/>
      <name val="Calibri"/>
      <family val="2"/>
      <scheme val="minor"/>
    </font>
    <font>
      <b/>
      <sz val="11"/>
      <color theme="1"/>
      <name val="Calibri"/>
      <family val="2"/>
      <scheme val="minor"/>
    </font>
    <font>
      <i/>
      <sz val="11"/>
      <color theme="1"/>
      <name val="Calibri"/>
      <family val="2"/>
      <scheme val="minor"/>
    </font>
    <font>
      <b/>
      <u/>
      <sz val="11"/>
      <color theme="9"/>
      <name val="Calibri"/>
      <family val="2"/>
      <scheme val="minor"/>
    </font>
    <font>
      <i/>
      <sz val="11"/>
      <color rgb="FF00B050"/>
      <name val="Calibri"/>
      <family val="2"/>
      <scheme val="minor"/>
    </font>
    <font>
      <b/>
      <sz val="16"/>
      <color theme="1"/>
      <name val="Calibri"/>
      <family val="2"/>
      <scheme val="minor"/>
    </font>
    <font>
      <i/>
      <sz val="11"/>
      <color theme="9"/>
      <name val="Calibri"/>
      <family val="2"/>
      <scheme val="minor"/>
    </font>
    <font>
      <sz val="9"/>
      <color theme="1"/>
      <name val="Calibri"/>
      <family val="2"/>
      <scheme val="minor"/>
    </font>
    <font>
      <b/>
      <sz val="11"/>
      <color theme="0"/>
      <name val="Calibri"/>
      <family val="2"/>
      <scheme val="minor"/>
    </font>
    <font>
      <sz val="10"/>
      <color theme="1"/>
      <name val="Calibri"/>
      <family val="2"/>
      <scheme val="minor"/>
    </font>
    <font>
      <sz val="11"/>
      <name val="Calibri"/>
      <family val="2"/>
      <scheme val="minor"/>
    </font>
    <font>
      <sz val="11"/>
      <color theme="9" tint="0.59999389629810485"/>
      <name val="Calibri"/>
      <family val="2"/>
      <scheme val="minor"/>
    </font>
    <font>
      <sz val="11"/>
      <color theme="9" tint="-0.249977111117893"/>
      <name val="Calibri"/>
      <family val="2"/>
      <scheme val="minor"/>
    </font>
    <font>
      <u/>
      <sz val="11"/>
      <color theme="1"/>
      <name val="Calibri"/>
      <family val="2"/>
      <scheme val="minor"/>
    </font>
    <font>
      <i/>
      <sz val="11"/>
      <name val="Calibri"/>
      <family val="2"/>
      <scheme val="minor"/>
    </font>
    <font>
      <sz val="11"/>
      <color rgb="FF6FA0DB"/>
      <name val="Calibri"/>
      <family val="2"/>
      <scheme val="minor"/>
    </font>
    <font>
      <u/>
      <sz val="11"/>
      <color theme="10"/>
      <name val="Calibri"/>
      <family val="2"/>
      <scheme val="minor"/>
    </font>
    <font>
      <b/>
      <u/>
      <sz val="11"/>
      <color rgb="FF3CC47D"/>
      <name val="Calibri"/>
      <family val="2"/>
      <scheme val="minor"/>
    </font>
    <font>
      <b/>
      <u/>
      <sz val="11"/>
      <color rgb="FF6FA0DB"/>
      <name val="Calibri"/>
      <family val="2"/>
      <scheme val="minor"/>
    </font>
    <font>
      <sz val="11"/>
      <color theme="1"/>
      <name val="Wingdings"/>
      <charset val="2"/>
    </font>
    <font>
      <sz val="10.5"/>
      <color theme="1"/>
      <name val="Calibri"/>
      <family val="2"/>
      <scheme val="minor"/>
    </font>
    <font>
      <b/>
      <sz val="10.5"/>
      <color theme="1"/>
      <name val="Calibri"/>
      <family val="2"/>
      <scheme val="minor"/>
    </font>
    <font>
      <b/>
      <sz val="14"/>
      <color rgb="FF00B050"/>
      <name val="Calibri"/>
      <family val="2"/>
      <scheme val="minor"/>
    </font>
    <font>
      <b/>
      <sz val="14"/>
      <color rgb="FF6FA0DB"/>
      <name val="Calibri"/>
      <family val="2"/>
      <scheme val="minor"/>
    </font>
    <font>
      <b/>
      <sz val="14"/>
      <color theme="9"/>
      <name val="Calibri"/>
      <family val="2"/>
      <scheme val="minor"/>
    </font>
    <font>
      <b/>
      <i/>
      <sz val="11"/>
      <color theme="1"/>
      <name val="Calibri"/>
      <family val="2"/>
      <scheme val="minor"/>
    </font>
    <font>
      <i/>
      <sz val="11"/>
      <color rgb="FF6FA0DB"/>
      <name val="Calibri"/>
      <family val="2"/>
      <scheme val="minor"/>
    </font>
    <font>
      <b/>
      <sz val="10.5"/>
      <color rgb="FF3CC47D"/>
      <name val="Calibri"/>
      <family val="2"/>
      <scheme val="minor"/>
    </font>
    <font>
      <b/>
      <sz val="10.5"/>
      <color rgb="FF6FA0DB"/>
      <name val="Calibri"/>
      <family val="2"/>
      <scheme val="minor"/>
    </font>
    <font>
      <b/>
      <sz val="10.5"/>
      <color theme="9"/>
      <name val="Calibri"/>
      <family val="2"/>
      <scheme val="minor"/>
    </font>
    <font>
      <b/>
      <sz val="14"/>
      <color theme="1"/>
      <name val="Calibri"/>
      <family val="2"/>
      <scheme val="minor"/>
    </font>
    <font>
      <b/>
      <sz val="11"/>
      <color theme="9" tint="0.59999389629810485"/>
      <name val="Calibri"/>
      <family val="2"/>
      <scheme val="minor"/>
    </font>
    <font>
      <b/>
      <sz val="11"/>
      <name val="Calibri"/>
      <family val="2"/>
      <scheme val="minor"/>
    </font>
    <font>
      <sz val="11"/>
      <color theme="1"/>
      <name val="Calibri"/>
      <family val="2"/>
      <scheme val="minor"/>
    </font>
    <font>
      <u/>
      <sz val="11"/>
      <name val="Calibri"/>
      <family val="2"/>
      <scheme val="minor"/>
    </font>
  </fonts>
  <fills count="8">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rgb="FF6FA0DB"/>
        <bgColor indexed="64"/>
      </patternFill>
    </fill>
    <fill>
      <patternFill patternType="solid">
        <fgColor rgb="FF3CC47D"/>
        <bgColor indexed="64"/>
      </patternFill>
    </fill>
    <fill>
      <patternFill patternType="solid">
        <fgColor rgb="FFFAE6A4"/>
        <bgColor indexed="64"/>
      </patternFill>
    </fill>
    <fill>
      <patternFill patternType="solid">
        <fgColor theme="9" tint="-0.249977111117893"/>
        <bgColor indexed="64"/>
      </patternFill>
    </fill>
  </fills>
  <borders count="5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medium">
        <color theme="0" tint="-0.499984740745262"/>
      </top>
      <bottom/>
      <diagonal/>
    </border>
    <border>
      <left style="medium">
        <color theme="0" tint="-0.499984740745262"/>
      </left>
      <right style="thin">
        <color theme="0" tint="-0.34998626667073579"/>
      </right>
      <top/>
      <bottom style="thin">
        <color theme="0" tint="-0.34998626667073579"/>
      </bottom>
      <diagonal/>
    </border>
    <border>
      <left style="medium">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499984740745262"/>
      </bottom>
      <diagonal/>
    </border>
    <border>
      <left style="medium">
        <color theme="0" tint="-0.499984740745262"/>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bottom style="medium">
        <color theme="0" tint="-0.499984740745262"/>
      </bottom>
      <diagonal/>
    </border>
    <border>
      <left style="thin">
        <color theme="0" tint="-0.34998626667073579"/>
      </left>
      <right style="medium">
        <color theme="0" tint="-0.499984740745262"/>
      </right>
      <top style="thin">
        <color theme="0" tint="-0.34998626667073579"/>
      </top>
      <bottom style="thin">
        <color theme="0" tint="-0.34998626667073579"/>
      </bottom>
      <diagonal/>
    </border>
    <border>
      <left style="thin">
        <color theme="0" tint="-0.34998626667073579"/>
      </left>
      <right style="medium">
        <color theme="0" tint="-0.499984740745262"/>
      </right>
      <top style="thin">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style="thin">
        <color theme="0" tint="-0.34998626667073579"/>
      </left>
      <right style="medium">
        <color theme="0" tint="-0.499984740745262"/>
      </right>
      <top style="thin">
        <color theme="0" tint="-0.34998626667073579"/>
      </top>
      <bottom/>
      <diagonal/>
    </border>
    <border>
      <left style="thin">
        <color theme="0" tint="-0.34998626667073579"/>
      </left>
      <right style="medium">
        <color theme="0" tint="-0.499984740745262"/>
      </right>
      <top style="medium">
        <color theme="0" tint="-0.499984740745262"/>
      </top>
      <bottom style="medium">
        <color theme="0" tint="-0.499984740745262"/>
      </bottom>
      <diagonal/>
    </border>
    <border>
      <left style="thin">
        <color theme="0" tint="-0.34998626667073579"/>
      </left>
      <right style="medium">
        <color theme="0" tint="-0.499984740745262"/>
      </right>
      <top/>
      <bottom style="thin">
        <color theme="0" tint="-0.34998626667073579"/>
      </bottom>
      <diagonal/>
    </border>
    <border>
      <left style="thin">
        <color theme="0" tint="-0.34998626667073579"/>
      </left>
      <right/>
      <top style="medium">
        <color theme="0" tint="-0.499984740745262"/>
      </top>
      <bottom style="thin">
        <color theme="0" tint="-0.34998626667073579"/>
      </bottom>
      <diagonal/>
    </border>
    <border>
      <left/>
      <right/>
      <top style="medium">
        <color theme="0" tint="-0.499984740745262"/>
      </top>
      <bottom style="thin">
        <color theme="0" tint="-0.34998626667073579"/>
      </bottom>
      <diagonal/>
    </border>
    <border>
      <left/>
      <right style="thin">
        <color theme="0" tint="-0.34998626667073579"/>
      </right>
      <top style="medium">
        <color theme="0" tint="-0.499984740745262"/>
      </top>
      <bottom style="thin">
        <color theme="0" tint="-0.34998626667073579"/>
      </bottom>
      <diagonal/>
    </border>
    <border>
      <left style="thin">
        <color theme="0" tint="-0.34998626667073579"/>
      </left>
      <right style="thin">
        <color theme="0" tint="-0.34998626667073579"/>
      </right>
      <top style="medium">
        <color theme="0" tint="-0.499984740745262"/>
      </top>
      <bottom style="thin">
        <color theme="0" tint="-0.34998626667073579"/>
      </bottom>
      <diagonal/>
    </border>
    <border>
      <left style="thin">
        <color theme="0" tint="-0.34998626667073579"/>
      </left>
      <right style="medium">
        <color theme="0" tint="-0.499984740745262"/>
      </right>
      <top style="medium">
        <color theme="0" tint="-0.499984740745262"/>
      </top>
      <bottom style="thin">
        <color theme="0" tint="-0.34998626667073579"/>
      </bottom>
      <diagonal/>
    </border>
    <border>
      <left style="thin">
        <color theme="0" tint="-0.34998626667073579"/>
      </left>
      <right style="medium">
        <color theme="0" tint="-0.499984740745262"/>
      </right>
      <top/>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right/>
      <top/>
      <bottom style="medium">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tint="-0.34998626667073579"/>
      </right>
      <top style="medium">
        <color theme="0" tint="-0.499984740745262"/>
      </top>
      <bottom style="medium">
        <color theme="0" tint="-0.499984740745262"/>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499984740745262"/>
      </top>
      <bottom style="medium">
        <color theme="0" tint="-0.499984740745262"/>
      </bottom>
      <diagonal/>
    </border>
    <border>
      <left style="medium">
        <color theme="0" tint="-0.499984740745262"/>
      </left>
      <right style="thin">
        <color theme="0" tint="-0.24994659260841701"/>
      </right>
      <top style="medium">
        <color theme="0" tint="-0.499984740745262"/>
      </top>
      <bottom style="thin">
        <color theme="0" tint="-0.24994659260841701"/>
      </bottom>
      <diagonal/>
    </border>
    <border>
      <left style="thin">
        <color theme="0" tint="-0.24994659260841701"/>
      </left>
      <right style="thin">
        <color theme="0" tint="-0.24994659260841701"/>
      </right>
      <top style="medium">
        <color theme="0" tint="-0.499984740745262"/>
      </top>
      <bottom style="thin">
        <color theme="0" tint="-0.24994659260841701"/>
      </bottom>
      <diagonal/>
    </border>
    <border>
      <left style="thin">
        <color theme="0" tint="-0.24994659260841701"/>
      </left>
      <right style="medium">
        <color theme="0" tint="-0.499984740745262"/>
      </right>
      <top style="medium">
        <color theme="0" tint="-0.499984740745262"/>
      </top>
      <bottom style="thin">
        <color theme="0" tint="-0.2499465926084170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499984740745262"/>
      </right>
      <top style="thin">
        <color theme="0" tint="-0.24994659260841701"/>
      </top>
      <bottom style="thin">
        <color theme="0" tint="-0.24994659260841701"/>
      </bottom>
      <diagonal/>
    </border>
    <border>
      <left style="medium">
        <color theme="0" tint="-0.499984740745262"/>
      </left>
      <right style="thin">
        <color theme="0" tint="-0.24994659260841701"/>
      </right>
      <top style="thin">
        <color theme="0" tint="-0.24994659260841701"/>
      </top>
      <bottom style="medium">
        <color theme="0" tint="-0.499984740745262"/>
      </bottom>
      <diagonal/>
    </border>
    <border>
      <left style="thin">
        <color theme="0" tint="-0.24994659260841701"/>
      </left>
      <right style="thin">
        <color theme="0" tint="-0.24994659260841701"/>
      </right>
      <top style="thin">
        <color theme="0" tint="-0.24994659260841701"/>
      </top>
      <bottom style="medium">
        <color theme="0" tint="-0.499984740745262"/>
      </bottom>
      <diagonal/>
    </border>
    <border>
      <left style="thin">
        <color theme="0" tint="-0.24994659260841701"/>
      </left>
      <right style="medium">
        <color theme="0" tint="-0.499984740745262"/>
      </right>
      <top style="thin">
        <color theme="0" tint="-0.24994659260841701"/>
      </top>
      <bottom style="medium">
        <color theme="0" tint="-0.499984740745262"/>
      </bottom>
      <diagonal/>
    </border>
    <border>
      <left/>
      <right/>
      <top/>
      <bottom style="thin">
        <color indexed="64"/>
      </bottom>
      <diagonal/>
    </border>
    <border>
      <left/>
      <right/>
      <top/>
      <bottom style="double">
        <color indexed="64"/>
      </bottom>
      <diagonal/>
    </border>
  </borders>
  <cellStyleXfs count="3">
    <xf numFmtId="0" fontId="0" fillId="0" borderId="0"/>
    <xf numFmtId="0" fontId="19" fillId="0" borderId="0" applyNumberFormat="0" applyFill="0" applyBorder="0" applyAlignment="0" applyProtection="0"/>
    <xf numFmtId="9" fontId="36" fillId="0" borderId="0" applyFont="0" applyFill="0" applyBorder="0" applyAlignment="0" applyProtection="0"/>
  </cellStyleXfs>
  <cellXfs count="214">
    <xf numFmtId="0" fontId="0" fillId="0" borderId="0" xfId="0"/>
    <xf numFmtId="0" fontId="0" fillId="0" borderId="0" xfId="0" applyAlignment="1">
      <alignment wrapText="1"/>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0" fillId="0" borderId="0" xfId="0" applyAlignment="1"/>
    <xf numFmtId="165" fontId="0" fillId="0" borderId="0" xfId="0" applyNumberFormat="1"/>
    <xf numFmtId="0" fontId="3" fillId="3" borderId="16" xfId="0" applyFont="1" applyFill="1" applyBorder="1" applyAlignment="1">
      <alignment wrapText="1"/>
    </xf>
    <xf numFmtId="0" fontId="3" fillId="3" borderId="17" xfId="0" applyFont="1" applyFill="1" applyBorder="1" applyAlignment="1">
      <alignment wrapText="1"/>
    </xf>
    <xf numFmtId="0" fontId="3" fillId="3" borderId="17" xfId="0" applyFont="1" applyFill="1" applyBorder="1" applyAlignment="1">
      <alignment horizontal="right" wrapText="1"/>
    </xf>
    <xf numFmtId="164" fontId="3" fillId="3" borderId="17" xfId="0" applyNumberFormat="1" applyFont="1" applyFill="1" applyBorder="1" applyAlignment="1">
      <alignment wrapText="1"/>
    </xf>
    <xf numFmtId="0" fontId="0" fillId="3" borderId="17" xfId="0" applyFill="1" applyBorder="1" applyAlignment="1">
      <alignment wrapText="1"/>
    </xf>
    <xf numFmtId="2" fontId="0" fillId="0" borderId="3" xfId="0" applyNumberFormat="1" applyBorder="1" applyAlignment="1">
      <alignment horizontal="right" wrapText="1"/>
    </xf>
    <xf numFmtId="2" fontId="0" fillId="0" borderId="1" xfId="0" applyNumberFormat="1" applyBorder="1" applyAlignment="1">
      <alignment horizontal="right" wrapText="1"/>
    </xf>
    <xf numFmtId="2" fontId="0" fillId="0" borderId="3" xfId="0" applyNumberFormat="1" applyBorder="1" applyAlignment="1">
      <alignment wrapText="1"/>
    </xf>
    <xf numFmtId="2" fontId="0" fillId="0" borderId="24" xfId="0" applyNumberFormat="1" applyBorder="1" applyAlignment="1">
      <alignment horizontal="right" wrapText="1"/>
    </xf>
    <xf numFmtId="164" fontId="3" fillId="3" borderId="23" xfId="0" applyNumberFormat="1" applyFont="1" applyFill="1" applyBorder="1" applyAlignment="1">
      <alignment wrapText="1"/>
    </xf>
    <xf numFmtId="2" fontId="0" fillId="0" borderId="2" xfId="0" applyNumberFormat="1" applyBorder="1" applyAlignment="1">
      <alignment horizontal="right" wrapText="1"/>
    </xf>
    <xf numFmtId="0" fontId="1" fillId="2" borderId="37" xfId="0" applyFont="1" applyFill="1" applyBorder="1"/>
    <xf numFmtId="0" fontId="15" fillId="6" borderId="37" xfId="0" applyFont="1" applyFill="1" applyBorder="1"/>
    <xf numFmtId="0" fontId="0" fillId="0" borderId="37" xfId="0" applyBorder="1"/>
    <xf numFmtId="0" fontId="13" fillId="3" borderId="37" xfId="0" applyFont="1" applyFill="1" applyBorder="1"/>
    <xf numFmtId="9" fontId="1" fillId="2" borderId="37" xfId="0" applyNumberFormat="1" applyFont="1" applyFill="1" applyBorder="1"/>
    <xf numFmtId="0" fontId="0" fillId="3" borderId="38" xfId="0" applyFill="1" applyBorder="1"/>
    <xf numFmtId="1" fontId="15" fillId="6" borderId="38" xfId="0" applyNumberFormat="1" applyFont="1" applyFill="1" applyBorder="1"/>
    <xf numFmtId="0" fontId="13" fillId="3" borderId="38" xfId="0" applyFont="1" applyFill="1" applyBorder="1"/>
    <xf numFmtId="0" fontId="16" fillId="0" borderId="0" xfId="0" applyFont="1"/>
    <xf numFmtId="9" fontId="0" fillId="0" borderId="0" xfId="0" applyNumberFormat="1"/>
    <xf numFmtId="0" fontId="0" fillId="0" borderId="3" xfId="0" applyNumberFormat="1" applyBorder="1" applyAlignment="1">
      <alignment wrapText="1"/>
    </xf>
    <xf numFmtId="0" fontId="12" fillId="0" borderId="3" xfId="0" applyNumberFormat="1" applyFont="1" applyFill="1" applyBorder="1" applyAlignment="1">
      <alignment horizontal="right" wrapText="1"/>
    </xf>
    <xf numFmtId="0" fontId="0" fillId="0" borderId="0" xfId="0" applyAlignment="1" applyProtection="1">
      <alignment wrapText="1"/>
    </xf>
    <xf numFmtId="0" fontId="0" fillId="0" borderId="0" xfId="0" applyProtection="1"/>
    <xf numFmtId="0" fontId="4" fillId="0" borderId="0" xfId="0" applyFont="1" applyProtection="1"/>
    <xf numFmtId="0" fontId="4" fillId="0" borderId="0" xfId="0" applyFont="1" applyAlignment="1" applyProtection="1">
      <alignment wrapText="1"/>
    </xf>
    <xf numFmtId="0" fontId="20" fillId="0" borderId="0" xfId="1" applyFont="1" applyAlignment="1" applyProtection="1">
      <alignment wrapText="1"/>
    </xf>
    <xf numFmtId="0" fontId="21" fillId="0" borderId="0" xfId="1" applyFont="1" applyAlignment="1" applyProtection="1">
      <alignment vertical="center" wrapText="1"/>
    </xf>
    <xf numFmtId="0" fontId="5" fillId="0" borderId="0" xfId="0" applyFont="1" applyAlignment="1" applyProtection="1"/>
    <xf numFmtId="0" fontId="5" fillId="0" borderId="0" xfId="0" applyFont="1" applyAlignment="1" applyProtection="1">
      <alignment horizontal="left" wrapText="1"/>
    </xf>
    <xf numFmtId="0" fontId="2" fillId="2" borderId="5" xfId="0" applyFont="1" applyFill="1" applyBorder="1" applyAlignment="1" applyProtection="1">
      <alignment horizontal="center" vertical="center" wrapText="1"/>
    </xf>
    <xf numFmtId="2" fontId="0" fillId="0" borderId="3" xfId="0" applyNumberFormat="1" applyBorder="1" applyAlignment="1" applyProtection="1">
      <alignment wrapText="1"/>
    </xf>
    <xf numFmtId="2" fontId="0" fillId="0" borderId="5" xfId="0" applyNumberFormat="1" applyBorder="1" applyAlignment="1" applyProtection="1">
      <alignment horizontal="right" wrapText="1"/>
    </xf>
    <xf numFmtId="2" fontId="0" fillId="0" borderId="1" xfId="0" applyNumberFormat="1" applyBorder="1" applyProtection="1"/>
    <xf numFmtId="2" fontId="0" fillId="0" borderId="19" xfId="0" applyNumberFormat="1" applyBorder="1" applyProtection="1"/>
    <xf numFmtId="164" fontId="3" fillId="3" borderId="41" xfId="0" applyNumberFormat="1" applyFont="1" applyFill="1" applyBorder="1" applyAlignment="1" applyProtection="1">
      <alignment wrapText="1"/>
    </xf>
    <xf numFmtId="164" fontId="3" fillId="3" borderId="17" xfId="0" applyNumberFormat="1" applyFont="1" applyFill="1" applyBorder="1" applyAlignment="1" applyProtection="1">
      <alignment wrapText="1"/>
    </xf>
    <xf numFmtId="0" fontId="0" fillId="0" borderId="0" xfId="0" applyAlignment="1" applyProtection="1"/>
    <xf numFmtId="0" fontId="0" fillId="0" borderId="3" xfId="0" applyBorder="1" applyAlignment="1" applyProtection="1">
      <alignment wrapText="1"/>
      <protection locked="0"/>
    </xf>
    <xf numFmtId="49" fontId="0" fillId="0" borderId="14"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49" fontId="0" fillId="0" borderId="2" xfId="0" applyNumberFormat="1" applyBorder="1" applyAlignment="1" applyProtection="1">
      <alignment wrapText="1"/>
      <protection locked="0"/>
    </xf>
    <xf numFmtId="0" fontId="12" fillId="0" borderId="3" xfId="0" applyFont="1" applyFill="1" applyBorder="1" applyAlignment="1" applyProtection="1">
      <alignment horizontal="right" wrapText="1"/>
      <protection locked="0"/>
    </xf>
    <xf numFmtId="49" fontId="12" fillId="0" borderId="3" xfId="0" applyNumberFormat="1" applyFont="1" applyFill="1" applyBorder="1" applyAlignment="1" applyProtection="1">
      <alignment horizontal="right" wrapText="1"/>
      <protection locked="0"/>
    </xf>
    <xf numFmtId="0" fontId="0" fillId="0" borderId="0" xfId="0" applyAlignment="1" applyProtection="1">
      <alignment horizontal="left"/>
    </xf>
    <xf numFmtId="0" fontId="0" fillId="0" borderId="0" xfId="0" applyAlignment="1" applyProtection="1">
      <alignment horizontal="left" wrapText="1"/>
    </xf>
    <xf numFmtId="0" fontId="18" fillId="0" borderId="0" xfId="0" applyFont="1" applyProtection="1"/>
    <xf numFmtId="0" fontId="10" fillId="0" borderId="0" xfId="0" applyFont="1" applyAlignment="1" applyProtection="1">
      <alignment wrapText="1"/>
    </xf>
    <xf numFmtId="0" fontId="0" fillId="0" borderId="0" xfId="0" applyAlignment="1" applyProtection="1">
      <alignment vertical="center" wrapText="1"/>
    </xf>
    <xf numFmtId="0" fontId="0" fillId="0" borderId="4" xfId="0" applyBorder="1" applyAlignment="1" applyProtection="1">
      <alignment wrapText="1"/>
    </xf>
    <xf numFmtId="2" fontId="0" fillId="0" borderId="24" xfId="0" applyNumberFormat="1" applyBorder="1" applyProtection="1"/>
    <xf numFmtId="0" fontId="0" fillId="0" borderId="4" xfId="0" applyFont="1" applyBorder="1" applyAlignment="1" applyProtection="1">
      <alignment wrapText="1"/>
    </xf>
    <xf numFmtId="0" fontId="0" fillId="0" borderId="0" xfId="0" applyFont="1" applyProtection="1"/>
    <xf numFmtId="0" fontId="11" fillId="5" borderId="15" xfId="0" applyFont="1" applyFill="1" applyBorder="1" applyAlignment="1" applyProtection="1">
      <alignment horizontal="center" vertical="center" wrapText="1"/>
    </xf>
    <xf numFmtId="0" fontId="11" fillId="5" borderId="15" xfId="0" applyFont="1" applyFill="1" applyBorder="1" applyAlignment="1" applyProtection="1">
      <alignment horizontal="center" vertical="center"/>
    </xf>
    <xf numFmtId="0" fontId="11" fillId="4" borderId="15" xfId="0" applyFont="1" applyFill="1" applyBorder="1" applyAlignment="1" applyProtection="1">
      <alignment horizontal="center" vertical="center" wrapText="1"/>
    </xf>
    <xf numFmtId="0" fontId="11" fillId="4" borderId="20" xfId="0" applyFont="1" applyFill="1" applyBorder="1" applyAlignment="1" applyProtection="1">
      <alignment horizontal="center" vertical="center"/>
    </xf>
    <xf numFmtId="0" fontId="22" fillId="0" borderId="0" xfId="0" applyFont="1" applyAlignment="1" applyProtection="1">
      <alignment horizontal="right" vertical="center"/>
    </xf>
    <xf numFmtId="0" fontId="21" fillId="0" borderId="0" xfId="1" applyFont="1" applyAlignment="1" applyProtection="1">
      <alignment horizontal="left" vertical="center"/>
    </xf>
    <xf numFmtId="0" fontId="21" fillId="0" borderId="0" xfId="1" applyFont="1" applyAlignment="1" applyProtection="1">
      <alignment horizontal="left" vertical="center"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5" fillId="0" borderId="0" xfId="0" applyFont="1" applyAlignment="1" applyProtection="1">
      <alignment horizontal="center" wrapText="1"/>
    </xf>
    <xf numFmtId="0" fontId="21" fillId="0" borderId="0" xfId="1" applyFont="1" applyAlignment="1" applyProtection="1">
      <alignment vertical="center"/>
    </xf>
    <xf numFmtId="0" fontId="6" fillId="0" borderId="0" xfId="1" applyFont="1" applyAlignment="1" applyProtection="1">
      <alignment wrapText="1"/>
    </xf>
    <xf numFmtId="0" fontId="6" fillId="0" borderId="0" xfId="1" applyFont="1" applyAlignment="1" applyProtection="1"/>
    <xf numFmtId="0" fontId="20" fillId="0" borderId="0" xfId="1" applyFont="1" applyAlignment="1"/>
    <xf numFmtId="0" fontId="1" fillId="2" borderId="42" xfId="0" applyFont="1" applyFill="1" applyBorder="1" applyAlignment="1" applyProtection="1">
      <alignment horizontal="center" vertical="center" wrapText="1"/>
    </xf>
    <xf numFmtId="0" fontId="1" fillId="2" borderId="32" xfId="0" applyFont="1" applyFill="1" applyBorder="1" applyAlignment="1" applyProtection="1">
      <alignment horizontal="center" vertical="center" wrapText="1"/>
    </xf>
    <xf numFmtId="0" fontId="1" fillId="2" borderId="33" xfId="0" applyFont="1" applyFill="1"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34" xfId="0" applyFont="1" applyFill="1" applyBorder="1" applyAlignment="1" applyProtection="1">
      <alignment horizontal="center" vertical="center" wrapText="1"/>
    </xf>
    <xf numFmtId="2" fontId="0" fillId="0" borderId="9" xfId="0" applyNumberFormat="1" applyBorder="1" applyProtection="1"/>
    <xf numFmtId="2" fontId="0" fillId="0" borderId="34" xfId="0" applyNumberFormat="1" applyBorder="1" applyProtection="1"/>
    <xf numFmtId="2" fontId="0" fillId="0" borderId="10" xfId="0" applyNumberFormat="1" applyBorder="1" applyProtection="1"/>
    <xf numFmtId="2" fontId="0" fillId="0" borderId="11" xfId="0" applyNumberFormat="1" applyBorder="1" applyProtection="1"/>
    <xf numFmtId="2" fontId="0" fillId="0" borderId="35" xfId="0" applyNumberFormat="1" applyBorder="1" applyProtection="1"/>
    <xf numFmtId="2" fontId="4" fillId="3" borderId="43" xfId="0" applyNumberFormat="1" applyFont="1" applyFill="1" applyBorder="1" applyProtection="1"/>
    <xf numFmtId="2" fontId="4" fillId="3" borderId="44" xfId="0" applyNumberFormat="1" applyFont="1" applyFill="1" applyBorder="1" applyProtection="1"/>
    <xf numFmtId="2" fontId="4" fillId="3" borderId="31" xfId="0" applyNumberFormat="1" applyFont="1" applyFill="1" applyBorder="1" applyProtection="1"/>
    <xf numFmtId="0" fontId="4" fillId="3" borderId="43" xfId="0" applyFont="1" applyFill="1" applyBorder="1" applyAlignment="1" applyProtection="1">
      <alignment wrapText="1"/>
    </xf>
    <xf numFmtId="0" fontId="4" fillId="3" borderId="44" xfId="0" applyFont="1" applyFill="1" applyBorder="1" applyAlignment="1" applyProtection="1">
      <alignment wrapText="1"/>
    </xf>
    <xf numFmtId="20" fontId="4" fillId="3" borderId="44" xfId="0" applyNumberFormat="1" applyFont="1" applyFill="1" applyBorder="1" applyAlignment="1" applyProtection="1">
      <alignment wrapText="1"/>
    </xf>
    <xf numFmtId="2" fontId="4" fillId="3" borderId="44" xfId="0" applyNumberFormat="1" applyFont="1" applyFill="1" applyBorder="1" applyAlignment="1" applyProtection="1">
      <alignment wrapText="1"/>
    </xf>
    <xf numFmtId="0" fontId="3" fillId="3" borderId="17" xfId="0" applyFont="1" applyFill="1" applyBorder="1" applyAlignment="1" applyProtection="1">
      <alignment wrapText="1"/>
    </xf>
    <xf numFmtId="0" fontId="3" fillId="3" borderId="17" xfId="0" applyFont="1" applyFill="1" applyBorder="1" applyAlignment="1" applyProtection="1">
      <alignment horizontal="right" wrapText="1"/>
    </xf>
    <xf numFmtId="0" fontId="0" fillId="3" borderId="17" xfId="0" applyFill="1" applyBorder="1" applyAlignment="1" applyProtection="1">
      <alignment wrapText="1"/>
    </xf>
    <xf numFmtId="164" fontId="3" fillId="3" borderId="23" xfId="0" applyNumberFormat="1" applyFont="1" applyFill="1" applyBorder="1" applyAlignment="1" applyProtection="1">
      <alignment wrapText="1"/>
    </xf>
    <xf numFmtId="2" fontId="0" fillId="0" borderId="6" xfId="0" applyNumberFormat="1" applyBorder="1" applyAlignment="1">
      <alignment wrapText="1"/>
    </xf>
    <xf numFmtId="0" fontId="0" fillId="0" borderId="21" xfId="0" applyBorder="1" applyAlignment="1" applyProtection="1">
      <alignment wrapText="1"/>
    </xf>
    <xf numFmtId="0" fontId="3" fillId="3" borderId="45" xfId="0" applyFont="1" applyFill="1" applyBorder="1" applyAlignment="1">
      <alignment wrapText="1"/>
    </xf>
    <xf numFmtId="0" fontId="0" fillId="0" borderId="13" xfId="0" applyNumberFormat="1" applyBorder="1" applyAlignment="1">
      <alignment wrapText="1"/>
    </xf>
    <xf numFmtId="2" fontId="0" fillId="0" borderId="19" xfId="0" applyNumberFormat="1" applyBorder="1" applyAlignment="1">
      <alignment horizontal="right" wrapText="1"/>
    </xf>
    <xf numFmtId="2" fontId="0" fillId="0" borderId="22" xfId="0" applyNumberFormat="1" applyBorder="1" applyAlignment="1">
      <alignment horizontal="right" wrapText="1"/>
    </xf>
    <xf numFmtId="2" fontId="0" fillId="0" borderId="30" xfId="0" applyNumberFormat="1" applyBorder="1" applyProtection="1"/>
    <xf numFmtId="0" fontId="2" fillId="2" borderId="1" xfId="0" applyFont="1" applyFill="1" applyBorder="1" applyAlignment="1" applyProtection="1">
      <alignment horizontal="center" vertical="center" wrapText="1"/>
    </xf>
    <xf numFmtId="0" fontId="2" fillId="2" borderId="19" xfId="0" applyFont="1" applyFill="1" applyBorder="1" applyAlignment="1" applyProtection="1">
      <alignment horizontal="center" vertical="center" wrapText="1"/>
    </xf>
    <xf numFmtId="0" fontId="5" fillId="0" borderId="0" xfId="0" applyFont="1" applyAlignment="1" applyProtection="1">
      <alignment horizontal="left" wrapText="1"/>
    </xf>
    <xf numFmtId="0" fontId="2" fillId="2" borderId="53" xfId="0" applyFont="1" applyFill="1" applyBorder="1" applyAlignment="1" applyProtection="1">
      <alignment horizontal="center" vertical="center" wrapText="1"/>
    </xf>
    <xf numFmtId="0" fontId="2" fillId="2" borderId="54" xfId="0" applyFont="1" applyFill="1" applyBorder="1" applyAlignment="1" applyProtection="1">
      <alignment horizontal="center" vertical="center" wrapText="1"/>
    </xf>
    <xf numFmtId="0" fontId="2" fillId="2" borderId="47"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5" fillId="0" borderId="0" xfId="0" applyFont="1"/>
    <xf numFmtId="2" fontId="0" fillId="0" borderId="5" xfId="0" applyNumberFormat="1" applyBorder="1" applyAlignment="1">
      <alignment horizontal="right" wrapText="1"/>
    </xf>
    <xf numFmtId="2" fontId="0" fillId="0" borderId="1" xfId="0" applyNumberFormat="1" applyBorder="1"/>
    <xf numFmtId="9" fontId="0" fillId="0" borderId="56" xfId="0" applyNumberFormat="1" applyBorder="1"/>
    <xf numFmtId="2" fontId="0" fillId="0" borderId="24" xfId="0" applyNumberFormat="1" applyBorder="1" applyAlignment="1">
      <alignment wrapText="1"/>
    </xf>
    <xf numFmtId="20" fontId="14" fillId="7" borderId="37" xfId="0" applyNumberFormat="1" applyFont="1" applyFill="1" applyBorder="1"/>
    <xf numFmtId="20" fontId="0" fillId="0" borderId="37" xfId="0" applyNumberFormat="1" applyBorder="1"/>
    <xf numFmtId="0" fontId="11" fillId="2" borderId="37" xfId="0" applyFont="1" applyFill="1" applyBorder="1" applyAlignment="1">
      <alignment vertical="center"/>
    </xf>
    <xf numFmtId="0" fontId="34" fillId="7" borderId="37" xfId="0" applyFont="1" applyFill="1" applyBorder="1" applyAlignment="1">
      <alignment vertical="center"/>
    </xf>
    <xf numFmtId="0" fontId="11" fillId="2" borderId="37" xfId="0" applyFont="1" applyFill="1" applyBorder="1" applyAlignment="1">
      <alignment horizontal="center" vertical="center"/>
    </xf>
    <xf numFmtId="0" fontId="0" fillId="0" borderId="0" xfId="0" applyAlignment="1">
      <alignment vertical="center"/>
    </xf>
    <xf numFmtId="0" fontId="35" fillId="3" borderId="37" xfId="0" applyFont="1" applyFill="1" applyBorder="1" applyAlignment="1">
      <alignment horizontal="center" vertical="center" wrapText="1"/>
    </xf>
    <xf numFmtId="9" fontId="34" fillId="7" borderId="37" xfId="0" applyNumberFormat="1" applyFont="1" applyFill="1" applyBorder="1"/>
    <xf numFmtId="0" fontId="2" fillId="2" borderId="53" xfId="0" applyFont="1" applyFill="1" applyBorder="1" applyAlignment="1">
      <alignment horizontal="center" vertical="center" wrapText="1"/>
    </xf>
    <xf numFmtId="0" fontId="0" fillId="0" borderId="0" xfId="0" applyAlignment="1">
      <alignment horizontal="right"/>
    </xf>
    <xf numFmtId="166" fontId="0" fillId="0" borderId="0" xfId="2" applyNumberFormat="1" applyFont="1" applyAlignment="1">
      <alignment wrapText="1"/>
    </xf>
    <xf numFmtId="166" fontId="0" fillId="0" borderId="0" xfId="2" applyNumberFormat="1" applyFont="1"/>
    <xf numFmtId="0" fontId="13" fillId="0" borderId="0" xfId="0" applyFont="1"/>
    <xf numFmtId="20" fontId="0" fillId="0" borderId="1" xfId="0" applyNumberFormat="1" applyBorder="1" applyAlignment="1" applyProtection="1">
      <alignment wrapText="1"/>
      <protection locked="0"/>
    </xf>
    <xf numFmtId="20" fontId="0" fillId="0" borderId="1" xfId="0" applyNumberFormat="1" applyBorder="1" applyProtection="1">
      <protection locked="0"/>
    </xf>
    <xf numFmtId="49" fontId="0" fillId="0" borderId="13" xfId="0" applyNumberFormat="1" applyBorder="1" applyAlignment="1" applyProtection="1">
      <alignment wrapText="1"/>
      <protection locked="0"/>
    </xf>
    <xf numFmtId="49" fontId="0" fillId="0" borderId="3" xfId="0" applyNumberFormat="1" applyBorder="1" applyAlignment="1" applyProtection="1">
      <alignment wrapText="1"/>
      <protection locked="0"/>
    </xf>
    <xf numFmtId="0" fontId="0" fillId="0" borderId="3" xfId="0" applyBorder="1" applyAlignment="1" applyProtection="1">
      <alignment wrapText="1"/>
      <protection locked="0"/>
    </xf>
    <xf numFmtId="49" fontId="0" fillId="0" borderId="14"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12" fillId="0" borderId="3" xfId="0" applyFont="1" applyFill="1" applyBorder="1" applyAlignment="1" applyProtection="1">
      <alignment horizontal="right" wrapText="1"/>
      <protection locked="0"/>
    </xf>
    <xf numFmtId="49" fontId="0" fillId="0" borderId="13" xfId="0" applyNumberFormat="1" applyBorder="1" applyAlignment="1" applyProtection="1">
      <alignment wrapText="1"/>
      <protection locked="0"/>
    </xf>
    <xf numFmtId="49" fontId="0" fillId="0" borderId="3" xfId="0" applyNumberFormat="1" applyBorder="1" applyAlignment="1" applyProtection="1">
      <alignment wrapText="1"/>
      <protection locked="0"/>
    </xf>
    <xf numFmtId="0" fontId="0" fillId="0" borderId="1" xfId="0" applyBorder="1" applyAlignment="1" applyProtection="1">
      <alignment wrapText="1"/>
      <protection locked="0"/>
    </xf>
    <xf numFmtId="20" fontId="0" fillId="0" borderId="1" xfId="0" applyNumberFormat="1" applyBorder="1" applyAlignment="1" applyProtection="1">
      <alignment wrapText="1"/>
      <protection locked="0"/>
    </xf>
    <xf numFmtId="20" fontId="0" fillId="0" borderId="1" xfId="0" applyNumberFormat="1" applyBorder="1" applyProtection="1">
      <protection locked="0"/>
    </xf>
    <xf numFmtId="0" fontId="0" fillId="0" borderId="1" xfId="0" applyBorder="1" applyAlignment="1" applyProtection="1">
      <alignment wrapText="1"/>
      <protection locked="0"/>
    </xf>
    <xf numFmtId="20" fontId="0" fillId="0" borderId="1" xfId="0" applyNumberFormat="1" applyBorder="1" applyProtection="1">
      <protection locked="0"/>
    </xf>
    <xf numFmtId="0" fontId="37" fillId="0" borderId="0" xfId="0" applyFont="1" applyBorder="1"/>
    <xf numFmtId="0" fontId="13" fillId="0" borderId="0" xfId="0" applyFont="1" applyBorder="1"/>
    <xf numFmtId="9" fontId="13" fillId="0" borderId="0" xfId="0" applyNumberFormat="1" applyFont="1" applyBorder="1"/>
    <xf numFmtId="9" fontId="13" fillId="0" borderId="56" xfId="0" applyNumberFormat="1" applyFont="1" applyBorder="1"/>
    <xf numFmtId="0" fontId="0" fillId="0" borderId="0" xfId="0" applyAlignment="1" applyProtection="1">
      <alignment horizontal="left"/>
    </xf>
    <xf numFmtId="0" fontId="5" fillId="0" borderId="0" xfId="0" applyFont="1" applyAlignment="1" applyProtection="1">
      <alignment horizontal="left" wrapText="1"/>
    </xf>
    <xf numFmtId="0" fontId="24" fillId="0" borderId="0" xfId="0" applyFont="1" applyAlignment="1" applyProtection="1">
      <alignment horizontal="left" wrapText="1"/>
    </xf>
    <xf numFmtId="0" fontId="23" fillId="0" borderId="0" xfId="0" applyFont="1" applyAlignment="1" applyProtection="1">
      <alignment horizontal="left"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2" fillId="2" borderId="27" xfId="0" applyFont="1" applyFill="1" applyBorder="1" applyAlignment="1" applyProtection="1">
      <alignment horizontal="center" vertical="center" wrapText="1"/>
    </xf>
    <xf numFmtId="0" fontId="2" fillId="2" borderId="28" xfId="0" applyFont="1" applyFill="1" applyBorder="1" applyAlignment="1" applyProtection="1">
      <alignment horizontal="center" vertical="center" wrapText="1"/>
    </xf>
    <xf numFmtId="0" fontId="2" fillId="2" borderId="29"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9" xfId="0" applyFont="1" applyFill="1" applyBorder="1" applyAlignment="1" applyProtection="1">
      <alignment horizontal="center" vertical="center" wrapText="1"/>
    </xf>
    <xf numFmtId="0" fontId="30" fillId="0" borderId="0" xfId="0" applyFont="1" applyAlignment="1" applyProtection="1">
      <alignment horizontal="left" wrapText="1"/>
    </xf>
    <xf numFmtId="0" fontId="2" fillId="2" borderId="46" xfId="0" applyFont="1" applyFill="1" applyBorder="1" applyAlignment="1" applyProtection="1">
      <alignment horizontal="center" vertical="center" wrapText="1"/>
    </xf>
    <xf numFmtId="0" fontId="2" fillId="2" borderId="49" xfId="0" applyFont="1" applyFill="1" applyBorder="1" applyAlignment="1" applyProtection="1">
      <alignment horizontal="center" vertical="center" wrapText="1"/>
    </xf>
    <xf numFmtId="0" fontId="2" fillId="2" borderId="52" xfId="0" applyFont="1" applyFill="1" applyBorder="1" applyAlignment="1" applyProtection="1">
      <alignment horizontal="center" vertical="center" wrapText="1"/>
    </xf>
    <xf numFmtId="0" fontId="2" fillId="2" borderId="47" xfId="0" applyFont="1" applyFill="1" applyBorder="1" applyAlignment="1" applyProtection="1">
      <alignment horizontal="center" vertical="center" wrapText="1"/>
    </xf>
    <xf numFmtId="0" fontId="2" fillId="2" borderId="50" xfId="0" applyFont="1" applyFill="1" applyBorder="1" applyAlignment="1" applyProtection="1">
      <alignment horizontal="center" vertical="center" wrapText="1"/>
    </xf>
    <xf numFmtId="0" fontId="2" fillId="2" borderId="53" xfId="0" applyFont="1" applyFill="1" applyBorder="1" applyAlignment="1" applyProtection="1">
      <alignment horizontal="center" vertical="center" wrapText="1"/>
    </xf>
    <xf numFmtId="0" fontId="5" fillId="0" borderId="0" xfId="0" applyFont="1" applyAlignment="1" applyProtection="1">
      <alignment horizontal="center" wrapText="1"/>
    </xf>
    <xf numFmtId="0" fontId="25" fillId="0" borderId="0" xfId="0" applyFont="1" applyBorder="1" applyAlignment="1" applyProtection="1">
      <alignment horizontal="left"/>
    </xf>
    <xf numFmtId="0" fontId="2" fillId="2" borderId="48" xfId="0" applyFont="1" applyFill="1" applyBorder="1" applyAlignment="1" applyProtection="1">
      <alignment horizontal="center" vertical="center" wrapText="1"/>
    </xf>
    <xf numFmtId="0" fontId="2" fillId="2" borderId="51" xfId="0" applyFont="1" applyFill="1" applyBorder="1" applyAlignment="1" applyProtection="1">
      <alignment horizontal="center" vertical="center" wrapText="1"/>
    </xf>
    <xf numFmtId="0" fontId="26" fillId="0" borderId="36" xfId="0" applyFont="1" applyBorder="1" applyAlignment="1" applyProtection="1">
      <alignment horizontal="left"/>
    </xf>
    <xf numFmtId="0" fontId="0" fillId="0" borderId="0" xfId="0" applyAlignment="1" applyProtection="1">
      <alignment horizontal="center" wrapText="1"/>
    </xf>
    <xf numFmtId="0" fontId="31" fillId="0" borderId="0" xfId="0" applyFont="1" applyAlignment="1" applyProtection="1">
      <alignment horizontal="left" wrapText="1"/>
    </xf>
    <xf numFmtId="0" fontId="0" fillId="0" borderId="0" xfId="0" applyAlignment="1">
      <alignment horizontal="left" wrapText="1"/>
    </xf>
    <xf numFmtId="0" fontId="5" fillId="0" borderId="0" xfId="0" applyFont="1" applyAlignment="1" applyProtection="1">
      <alignment horizontal="left" vertical="center" wrapText="1"/>
    </xf>
    <xf numFmtId="0" fontId="11" fillId="4" borderId="28" xfId="0" applyFont="1" applyFill="1" applyBorder="1" applyAlignment="1" applyProtection="1">
      <alignment horizontal="center" vertical="center" wrapText="1"/>
    </xf>
    <xf numFmtId="0" fontId="11" fillId="4" borderId="29" xfId="0" applyFont="1" applyFill="1" applyBorder="1" applyAlignment="1" applyProtection="1">
      <alignment horizontal="center" vertical="center" wrapText="1"/>
    </xf>
    <xf numFmtId="49" fontId="1" fillId="2" borderId="7" xfId="0" applyNumberFormat="1" applyFont="1" applyFill="1" applyBorder="1" applyAlignment="1" applyProtection="1">
      <alignment horizontal="center" vertical="center" wrapText="1"/>
    </xf>
    <xf numFmtId="49" fontId="1" fillId="2" borderId="8" xfId="0" applyNumberFormat="1" applyFont="1" applyFill="1" applyBorder="1" applyAlignment="1" applyProtection="1">
      <alignment horizontal="center" vertical="center" wrapText="1"/>
    </xf>
    <xf numFmtId="0" fontId="11" fillId="2" borderId="12"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1" fillId="5" borderId="25"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11" fillId="5" borderId="27" xfId="0" applyFont="1" applyFill="1" applyBorder="1" applyAlignment="1" applyProtection="1">
      <alignment horizontal="center" vertical="center" wrapText="1"/>
    </xf>
    <xf numFmtId="0" fontId="5" fillId="0" borderId="0" xfId="0" applyFont="1" applyAlignment="1">
      <alignment horizontal="left"/>
    </xf>
    <xf numFmtId="0" fontId="0" fillId="0" borderId="0" xfId="0" applyAlignment="1">
      <alignment horizontal="left"/>
    </xf>
    <xf numFmtId="0" fontId="20" fillId="0" borderId="0" xfId="1" applyFont="1" applyAlignment="1">
      <alignment horizontal="left"/>
    </xf>
    <xf numFmtId="0" fontId="21" fillId="0" borderId="0" xfId="1" applyFont="1" applyAlignment="1" applyProtection="1">
      <alignment horizontal="left"/>
    </xf>
    <xf numFmtId="0" fontId="2" fillId="2" borderId="46"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5" fillId="0" borderId="0" xfId="0" applyFont="1" applyAlignment="1">
      <alignment horizontal="left" wrapText="1"/>
    </xf>
    <xf numFmtId="0" fontId="23" fillId="0" borderId="0" xfId="0" applyFont="1" applyAlignment="1">
      <alignment horizontal="left"/>
    </xf>
    <xf numFmtId="0" fontId="23" fillId="0" borderId="0" xfId="0" applyFont="1" applyAlignment="1">
      <alignment horizontal="left" wrapText="1"/>
    </xf>
    <xf numFmtId="0" fontId="32" fillId="0" borderId="0" xfId="0" applyFont="1" applyAlignment="1">
      <alignment horizontal="left" wrapText="1"/>
    </xf>
    <xf numFmtId="0" fontId="2" fillId="2" borderId="51"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7" fillId="0" borderId="36" xfId="0" applyFont="1" applyBorder="1" applyAlignment="1">
      <alignment horizontal="left"/>
    </xf>
    <xf numFmtId="0" fontId="0" fillId="0" borderId="36" xfId="0" applyBorder="1" applyAlignment="1">
      <alignment horizontal="left"/>
    </xf>
    <xf numFmtId="0" fontId="33" fillId="0" borderId="55" xfId="0" applyFont="1" applyBorder="1" applyAlignment="1">
      <alignment horizontal="left"/>
    </xf>
    <xf numFmtId="0" fontId="15" fillId="6" borderId="38" xfId="0" applyFont="1" applyFill="1" applyBorder="1" applyAlignment="1">
      <alignment horizontal="right" vertical="center"/>
    </xf>
    <xf numFmtId="0" fontId="15" fillId="6" borderId="39" xfId="0" applyFont="1" applyFill="1" applyBorder="1" applyAlignment="1">
      <alignment horizontal="right" vertical="center"/>
    </xf>
    <xf numFmtId="9" fontId="34" fillId="7" borderId="38" xfId="0" applyNumberFormat="1" applyFont="1" applyFill="1" applyBorder="1" applyAlignment="1">
      <alignment horizontal="right" vertical="center"/>
    </xf>
    <xf numFmtId="0" fontId="4" fillId="0" borderId="39" xfId="0" applyFont="1" applyBorder="1" applyAlignment="1">
      <alignment horizontal="right" vertical="center"/>
    </xf>
    <xf numFmtId="0" fontId="0" fillId="0" borderId="40" xfId="0" applyBorder="1" applyAlignment="1">
      <alignment horizontal="right" vertical="center"/>
    </xf>
    <xf numFmtId="0" fontId="0" fillId="0" borderId="39" xfId="0" applyBorder="1" applyAlignment="1">
      <alignment horizontal="right" vertical="center"/>
    </xf>
    <xf numFmtId="0" fontId="4" fillId="0" borderId="40" xfId="0" applyFont="1" applyBorder="1" applyAlignment="1">
      <alignment horizontal="right" vertical="center"/>
    </xf>
  </cellXfs>
  <cellStyles count="3">
    <cellStyle name="Link" xfId="1" builtinId="8"/>
    <cellStyle name="Prozent" xfId="2" builtinId="5"/>
    <cellStyle name="Standard" xfId="0" builtinId="0"/>
  </cellStyles>
  <dxfs count="83">
    <dxf>
      <font>
        <color rgb="FFC00000"/>
      </font>
      <fill>
        <patternFill>
          <bgColor theme="5" tint="0.39994506668294322"/>
        </patternFill>
      </fill>
    </dxf>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auto="1"/>
      </font>
      <fill>
        <patternFill patternType="none">
          <bgColor auto="1"/>
        </patternFill>
      </fill>
    </dxf>
    <dxf>
      <font>
        <color auto="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auto="1"/>
      </font>
    </dxf>
    <dxf>
      <font>
        <color auto="1"/>
      </font>
      <fill>
        <patternFill patternType="none">
          <bgColor auto="1"/>
        </patternFill>
      </fill>
    </dxf>
    <dxf>
      <font>
        <color rgb="FF9C0006"/>
      </font>
      <fill>
        <patternFill>
          <bgColor rgb="FFFFC7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
      <font>
        <color rgb="FF9C0006"/>
      </font>
      <fill>
        <patternFill>
          <bgColor rgb="FFFFC7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s>
  <tableStyles count="0" defaultTableStyle="TableStyleMedium2" defaultPivotStyle="PivotStyleLight16"/>
  <colors>
    <mruColors>
      <color rgb="FFC6EFCE"/>
      <color rgb="FF00602B"/>
      <color rgb="FF3CC47D"/>
      <color rgb="FF8AE294"/>
      <color rgb="FF6FA0DB"/>
      <color rgb="FFFAE6A4"/>
      <color rgb="FFFFFFCC"/>
      <color rgb="FF33CD45"/>
      <color rgb="FF2CB23C"/>
      <color rgb="FF8EDE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CFD24-BB73-4087-83B6-BE3C721F49AC}">
  <sheetPr>
    <tabColor rgb="FF3CC47D"/>
  </sheetPr>
  <dimension ref="A1:P34"/>
  <sheetViews>
    <sheetView tabSelected="1" topLeftCell="B1" zoomScale="90" zoomScaleNormal="90" workbookViewId="0">
      <selection activeCell="B1" sqref="B1:I1"/>
    </sheetView>
  </sheetViews>
  <sheetFormatPr baseColWidth="10" defaultColWidth="10.7109375" defaultRowHeight="15" x14ac:dyDescent="0.25"/>
  <cols>
    <col min="1" max="1" width="10.5703125" style="29" hidden="1" customWidth="1"/>
    <col min="2" max="3" width="25.5703125" style="29" customWidth="1"/>
    <col min="4" max="4" width="15.5703125" style="29" customWidth="1"/>
    <col min="5" max="5" width="25.5703125" style="29" customWidth="1"/>
    <col min="6" max="6" width="15.5703125" style="29" customWidth="1"/>
    <col min="7" max="7" width="25.5703125" style="29" customWidth="1"/>
    <col min="8" max="8" width="15.5703125" style="29" customWidth="1"/>
    <col min="9" max="10" width="15.5703125" style="30" customWidth="1"/>
    <col min="11" max="11" width="10.7109375" style="30" hidden="1" customWidth="1"/>
    <col min="12" max="12" width="10.7109375" style="29" hidden="1" customWidth="1"/>
    <col min="13" max="14" width="10.7109375" style="30" hidden="1" customWidth="1"/>
    <col min="15" max="15" width="15.28515625" style="30" customWidth="1"/>
    <col min="16" max="18" width="15.5703125" style="30" customWidth="1"/>
    <col min="19" max="16384" width="10.7109375" style="30"/>
  </cols>
  <sheetData>
    <row r="1" spans="2:16" ht="21" x14ac:dyDescent="0.35">
      <c r="B1" s="152" t="s">
        <v>19</v>
      </c>
      <c r="C1" s="152"/>
      <c r="D1" s="152"/>
      <c r="E1" s="152"/>
      <c r="F1" s="152"/>
      <c r="G1" s="152"/>
      <c r="H1" s="152"/>
      <c r="I1" s="152"/>
      <c r="J1" s="52"/>
    </row>
    <row r="2" spans="2:16" ht="14.65" customHeight="1" x14ac:dyDescent="0.25">
      <c r="B2" s="154"/>
      <c r="C2" s="154"/>
      <c r="D2" s="154"/>
      <c r="E2" s="154"/>
      <c r="F2" s="154"/>
      <c r="G2" s="155"/>
      <c r="H2" s="155"/>
      <c r="I2" s="155"/>
      <c r="J2" s="53"/>
      <c r="K2" s="31"/>
      <c r="L2" s="32"/>
      <c r="M2" s="31"/>
      <c r="N2" s="31"/>
    </row>
    <row r="3" spans="2:16" ht="14.65" customHeight="1" x14ac:dyDescent="0.25">
      <c r="B3" s="163" t="s">
        <v>49</v>
      </c>
      <c r="C3" s="163"/>
      <c r="D3" s="163"/>
      <c r="E3" s="163"/>
      <c r="F3" s="163"/>
      <c r="G3" s="65" t="s">
        <v>60</v>
      </c>
      <c r="H3" s="71" t="s">
        <v>61</v>
      </c>
      <c r="I3" s="71"/>
      <c r="J3" s="66"/>
      <c r="K3" s="33"/>
      <c r="L3" s="33"/>
      <c r="M3" s="33"/>
      <c r="N3" s="33"/>
    </row>
    <row r="4" spans="2:16" ht="14.65" customHeight="1" x14ac:dyDescent="0.25">
      <c r="B4" s="155" t="s">
        <v>48</v>
      </c>
      <c r="C4" s="155"/>
      <c r="D4" s="155"/>
      <c r="E4" s="155"/>
      <c r="F4" s="155"/>
      <c r="G4" s="65" t="s">
        <v>60</v>
      </c>
      <c r="H4" s="156" t="s">
        <v>62</v>
      </c>
      <c r="I4" s="156"/>
      <c r="J4" s="67"/>
      <c r="K4" s="34"/>
      <c r="L4" s="34"/>
      <c r="M4" s="34"/>
      <c r="N4" s="34"/>
    </row>
    <row r="5" spans="2:16" ht="14.65" customHeight="1" x14ac:dyDescent="0.25">
      <c r="B5" s="155" t="s">
        <v>53</v>
      </c>
      <c r="C5" s="155"/>
      <c r="D5" s="155"/>
      <c r="E5" s="155"/>
      <c r="F5" s="155"/>
      <c r="G5" s="65"/>
      <c r="H5" s="156"/>
      <c r="I5" s="156"/>
      <c r="J5" s="68"/>
      <c r="K5" s="33"/>
      <c r="L5" s="33"/>
      <c r="M5" s="33"/>
      <c r="N5" s="33"/>
    </row>
    <row r="6" spans="2:16" ht="14.65" customHeight="1" x14ac:dyDescent="0.25">
      <c r="B6" s="157"/>
      <c r="C6" s="157"/>
      <c r="D6" s="157"/>
      <c r="E6" s="157"/>
      <c r="F6" s="157"/>
      <c r="G6" s="157"/>
      <c r="H6" s="157"/>
      <c r="I6" s="157"/>
      <c r="J6" s="69"/>
      <c r="K6" s="33"/>
      <c r="L6" s="33"/>
      <c r="M6" s="33"/>
      <c r="N6" s="33"/>
    </row>
    <row r="7" spans="2:16" ht="44.1" customHeight="1" x14ac:dyDescent="0.25">
      <c r="B7" s="153" t="s">
        <v>57</v>
      </c>
      <c r="C7" s="153"/>
      <c r="D7" s="153"/>
      <c r="E7" s="153"/>
      <c r="F7" s="153"/>
      <c r="G7" s="153"/>
      <c r="H7" s="153"/>
      <c r="I7" s="153"/>
      <c r="J7" s="36"/>
      <c r="K7" s="35"/>
      <c r="L7" s="35"/>
      <c r="M7" s="35"/>
      <c r="N7" s="35"/>
    </row>
    <row r="8" spans="2:16" x14ac:dyDescent="0.25">
      <c r="B8" s="170"/>
      <c r="C8" s="170"/>
      <c r="D8" s="170"/>
      <c r="E8" s="170"/>
      <c r="F8" s="170"/>
      <c r="G8" s="170"/>
      <c r="H8" s="170"/>
      <c r="I8" s="170"/>
      <c r="J8" s="70"/>
      <c r="K8" s="36"/>
      <c r="L8" s="36"/>
      <c r="M8" s="36"/>
      <c r="N8" s="36"/>
    </row>
    <row r="9" spans="2:16" ht="19.5" thickBot="1" x14ac:dyDescent="0.35">
      <c r="B9" s="171" t="s">
        <v>54</v>
      </c>
      <c r="C9" s="171"/>
      <c r="D9" s="171"/>
      <c r="E9" s="171"/>
      <c r="F9" s="171"/>
      <c r="G9" s="171"/>
      <c r="H9" s="171"/>
      <c r="I9" s="171"/>
    </row>
    <row r="10" spans="2:16" x14ac:dyDescent="0.25">
      <c r="B10" s="164" t="s">
        <v>1</v>
      </c>
      <c r="C10" s="167" t="s">
        <v>2</v>
      </c>
      <c r="D10" s="167" t="s">
        <v>31</v>
      </c>
      <c r="E10" s="167" t="s">
        <v>50</v>
      </c>
      <c r="F10" s="167" t="s">
        <v>30</v>
      </c>
      <c r="G10" s="167" t="s">
        <v>29</v>
      </c>
      <c r="H10" s="167" t="s">
        <v>51</v>
      </c>
      <c r="I10" s="172" t="s">
        <v>52</v>
      </c>
      <c r="J10" s="29"/>
      <c r="K10" s="158" t="s">
        <v>35</v>
      </c>
      <c r="L10" s="159"/>
      <c r="M10" s="159"/>
      <c r="N10" s="160"/>
      <c r="P10" s="29"/>
    </row>
    <row r="11" spans="2:16" x14ac:dyDescent="0.25">
      <c r="B11" s="165"/>
      <c r="C11" s="168"/>
      <c r="D11" s="168"/>
      <c r="E11" s="168"/>
      <c r="F11" s="168"/>
      <c r="G11" s="168"/>
      <c r="H11" s="168"/>
      <c r="I11" s="173"/>
      <c r="J11" s="29"/>
      <c r="K11" s="37" t="s">
        <v>13</v>
      </c>
      <c r="L11" s="161" t="s">
        <v>33</v>
      </c>
      <c r="M11" s="161"/>
      <c r="N11" s="162"/>
      <c r="P11" s="29"/>
    </row>
    <row r="12" spans="2:16" x14ac:dyDescent="0.25">
      <c r="B12" s="165"/>
      <c r="C12" s="168"/>
      <c r="D12" s="168"/>
      <c r="E12" s="168"/>
      <c r="F12" s="168"/>
      <c r="G12" s="168"/>
      <c r="H12" s="168"/>
      <c r="I12" s="173"/>
      <c r="J12" s="29"/>
      <c r="K12" s="37"/>
      <c r="L12" s="104" t="s">
        <v>7</v>
      </c>
      <c r="M12" s="104" t="s">
        <v>34</v>
      </c>
      <c r="N12" s="105" t="s">
        <v>46</v>
      </c>
      <c r="P12" s="29"/>
    </row>
    <row r="13" spans="2:16" ht="15.75" thickBot="1" x14ac:dyDescent="0.3">
      <c r="B13" s="166"/>
      <c r="C13" s="169"/>
      <c r="D13" s="107" t="s">
        <v>21</v>
      </c>
      <c r="E13" s="107" t="s">
        <v>20</v>
      </c>
      <c r="F13" s="107" t="s">
        <v>26</v>
      </c>
      <c r="G13" s="107" t="s">
        <v>20</v>
      </c>
      <c r="H13" s="107" t="s">
        <v>21</v>
      </c>
      <c r="I13" s="108" t="s">
        <v>26</v>
      </c>
      <c r="K13" s="37" t="s">
        <v>27</v>
      </c>
      <c r="L13" s="104" t="s">
        <v>27</v>
      </c>
      <c r="M13" s="104" t="s">
        <v>27</v>
      </c>
      <c r="N13" s="105" t="s">
        <v>27</v>
      </c>
    </row>
    <row r="14" spans="2:16" x14ac:dyDescent="0.25">
      <c r="B14" s="134"/>
      <c r="C14" s="135"/>
      <c r="D14" s="136"/>
      <c r="E14" s="140" t="s">
        <v>23</v>
      </c>
      <c r="F14" s="38" cm="1">
        <f t="array" ref="F14">IFERROR(_xlfn.IFS(E14="nein", D14/1, E14="ja, anteilig", ((D14*0.33/0.67)+(D14*0.67/1)), E14="ja, etwa hälftig", (D14*0.5/0.67)+(D14*0.5/1), E14="ja, überwiegend", D14/0.67)," ")</f>
        <v>0</v>
      </c>
      <c r="G14" s="51" t="s">
        <v>17</v>
      </c>
      <c r="H14" s="45"/>
      <c r="I14" s="118">
        <f>IF(AND(F14="",H14=""),"",F14-H14)</f>
        <v>0</v>
      </c>
      <c r="K14" s="115">
        <f>SUMIFS('Verfügbarkeiten pro Lehrperson'!$G$12:$G$71,'Verfügbarkeiten pro Lehrperson'!$B$12:$B$71, B14, 'Verfügbarkeiten pro Lehrperson'!$C$12:$C$71, C14)+SUMIFS('Verfügbarkeiten pro Lehrperson'!$K$12:$K$71,'Verfügbarkeiten pro Lehrperson'!$B$12:$B$71, B14, 'Verfügbarkeiten pro Lehrperson'!$C$12:$C$71, C14)</f>
        <v>0</v>
      </c>
      <c r="L14" s="40">
        <f>SUMIFS('Verfügbarkeiten pro Lehrperson'!$N$12:$N$71,'Verfügbarkeiten pro Lehrperson'!$B$12:$B$71, B14, 'Verfügbarkeiten pro Lehrperson'!$C$12:$C$71, C14)</f>
        <v>0</v>
      </c>
      <c r="M14" s="40">
        <f>SUMIFS('Verfügbarkeiten pro Lehrperson'!$O$12:$O$71,'Verfügbarkeiten pro Lehrperson'!$B$12:$B$71, B14, 'Verfügbarkeiten pro Lehrperson'!$C$12:$C$71, C14)</f>
        <v>0</v>
      </c>
      <c r="N14" s="41">
        <f>SUMIFS('Verfügbarkeiten pro Lehrperson'!$P$12:$P$71,'Verfügbarkeiten pro Lehrperson'!$B$12:$B$71, B14, 'Verfügbarkeiten pro Lehrperson'!$C$12:$C$71, C14)</f>
        <v>0</v>
      </c>
    </row>
    <row r="15" spans="2:16" x14ac:dyDescent="0.25">
      <c r="B15" s="137"/>
      <c r="C15" s="138"/>
      <c r="D15" s="139"/>
      <c r="E15" s="140" t="s">
        <v>23</v>
      </c>
      <c r="F15" s="38" cm="1">
        <f t="array" ref="F15">IFERROR(_xlfn.IFS(E15="nein", D15/1, E15="ja, anteilig", ((D15*0.33/0.67)+(D15*0.67/1)), E15="ja, etwa hälftig", (D15*0.5/0.67)+(D15*0.5/1), E15="ja, überwiegend", D15/0.67)," ")</f>
        <v>0</v>
      </c>
      <c r="G15" s="51" t="s">
        <v>17</v>
      </c>
      <c r="H15" s="48"/>
      <c r="I15" s="118">
        <f t="shared" ref="I15:I22" si="0">IF(AND(F15="",H15=""),"",F15-H15)</f>
        <v>0</v>
      </c>
      <c r="K15" s="115">
        <f>SUMIFS('Verfügbarkeiten pro Lehrperson'!$G$12:$G$71,'Verfügbarkeiten pro Lehrperson'!$B$12:$B$71, B15, 'Verfügbarkeiten pro Lehrperson'!$C$12:$C$71, C15)+SUMIFS('Verfügbarkeiten pro Lehrperson'!$K$12:$K$71,'Verfügbarkeiten pro Lehrperson'!$B$12:$B$71, B15, 'Verfügbarkeiten pro Lehrperson'!$C$12:$C$71, C15)</f>
        <v>0</v>
      </c>
      <c r="L15" s="40">
        <f>SUMIFS('Verfügbarkeiten pro Lehrperson'!$N$12:$N$71,'Verfügbarkeiten pro Lehrperson'!$B$12:$B$71, B15, 'Verfügbarkeiten pro Lehrperson'!$C$12:$C$71, C15)</f>
        <v>0</v>
      </c>
      <c r="M15" s="40">
        <f>SUMIFS('Verfügbarkeiten pro Lehrperson'!$O$12:$O$71,'Verfügbarkeiten pro Lehrperson'!$B$12:$B$71, B15, 'Verfügbarkeiten pro Lehrperson'!$C$12:$C$71, C15)</f>
        <v>0</v>
      </c>
      <c r="N15" s="41">
        <f>SUMIFS('Verfügbarkeiten pro Lehrperson'!$P$12:$P$71,'Verfügbarkeiten pro Lehrperson'!$B$12:$B$71, B15, 'Verfügbarkeiten pro Lehrperson'!$C$12:$C$71, C15)</f>
        <v>0</v>
      </c>
    </row>
    <row r="16" spans="2:16" x14ac:dyDescent="0.25">
      <c r="B16" s="137"/>
      <c r="C16" s="138"/>
      <c r="D16" s="139"/>
      <c r="E16" s="140" t="s">
        <v>23</v>
      </c>
      <c r="F16" s="38" cm="1">
        <f t="array" ref="F16">IFERROR(_xlfn.IFS(E16="nein", D16/1, E16="ja, anteilig", ((D16*0.33/0.67)+(D16*0.67/1)), E16="ja, etwa hälftig", (D16*0.5/0.67)+(D16*0.5/1), E16="ja, überwiegend", D16/0.67)," ")</f>
        <v>0</v>
      </c>
      <c r="G16" s="51" t="s">
        <v>17</v>
      </c>
      <c r="H16" s="48"/>
      <c r="I16" s="118">
        <f t="shared" si="0"/>
        <v>0</v>
      </c>
      <c r="K16" s="115">
        <f>SUMIFS('Verfügbarkeiten pro Lehrperson'!$G$12:$G$71,'Verfügbarkeiten pro Lehrperson'!$B$12:$B$71, B16, 'Verfügbarkeiten pro Lehrperson'!$C$12:$C$71, C16)+SUMIFS('Verfügbarkeiten pro Lehrperson'!$K$12:$K$71,'Verfügbarkeiten pro Lehrperson'!$B$12:$B$71, B16, 'Verfügbarkeiten pro Lehrperson'!$C$12:$C$71, C16)</f>
        <v>0</v>
      </c>
      <c r="L16" s="40">
        <f>SUMIFS('Verfügbarkeiten pro Lehrperson'!$N$12:$N$71,'Verfügbarkeiten pro Lehrperson'!$B$12:$B$71, B16, 'Verfügbarkeiten pro Lehrperson'!$C$12:$C$71, C16)</f>
        <v>0</v>
      </c>
      <c r="M16" s="40">
        <f>SUMIFS('Verfügbarkeiten pro Lehrperson'!$O$12:$O$71,'Verfügbarkeiten pro Lehrperson'!$B$12:$B$71, B16, 'Verfügbarkeiten pro Lehrperson'!$C$12:$C$71, C16)</f>
        <v>0</v>
      </c>
      <c r="N16" s="41">
        <f>SUMIFS('Verfügbarkeiten pro Lehrperson'!$P$12:$P$71,'Verfügbarkeiten pro Lehrperson'!$B$12:$B$71, B16, 'Verfügbarkeiten pro Lehrperson'!$C$12:$C$71, C16)</f>
        <v>0</v>
      </c>
    </row>
    <row r="17" spans="1:14" x14ac:dyDescent="0.25">
      <c r="B17" s="137"/>
      <c r="C17" s="138"/>
      <c r="D17" s="139"/>
      <c r="E17" s="140" t="s">
        <v>23</v>
      </c>
      <c r="F17" s="38" cm="1">
        <f t="array" ref="F17">IFERROR(_xlfn.IFS(E17="nein", D17/1, E17="ja, anteilig", ((D17*0.33/0.67)+(D17*0.67/1)), E17="ja, etwa hälftig", (D17*0.5/0.67)+(D17*0.5/1), E17="ja, überwiegend", D17/0.67)," ")</f>
        <v>0</v>
      </c>
      <c r="G17" s="51" t="s">
        <v>17</v>
      </c>
      <c r="H17" s="48"/>
      <c r="I17" s="118">
        <f t="shared" si="0"/>
        <v>0</v>
      </c>
      <c r="K17" s="115">
        <f>SUMIFS('Verfügbarkeiten pro Lehrperson'!$G$12:$G$71,'Verfügbarkeiten pro Lehrperson'!$B$12:$B$71, B17, 'Verfügbarkeiten pro Lehrperson'!$C$12:$C$71, C17)+SUMIFS('Verfügbarkeiten pro Lehrperson'!$K$12:$K$71,'Verfügbarkeiten pro Lehrperson'!$B$12:$B$71, B17, 'Verfügbarkeiten pro Lehrperson'!$C$12:$C$71, C17)</f>
        <v>0</v>
      </c>
      <c r="L17" s="40">
        <f>SUMIFS('Verfügbarkeiten pro Lehrperson'!$N$12:$N$71,'Verfügbarkeiten pro Lehrperson'!$B$12:$B$71, B17, 'Verfügbarkeiten pro Lehrperson'!$C$12:$C$71, C17)</f>
        <v>0</v>
      </c>
      <c r="M17" s="40">
        <f>SUMIFS('Verfügbarkeiten pro Lehrperson'!$O$12:$O$71,'Verfügbarkeiten pro Lehrperson'!$B$12:$B$71, B17, 'Verfügbarkeiten pro Lehrperson'!$C$12:$C$71, C17)</f>
        <v>0</v>
      </c>
      <c r="N17" s="41">
        <f>SUMIFS('Verfügbarkeiten pro Lehrperson'!$P$12:$P$71,'Verfügbarkeiten pro Lehrperson'!$B$12:$B$71, B17, 'Verfügbarkeiten pro Lehrperson'!$C$12:$C$71, C17)</f>
        <v>0</v>
      </c>
    </row>
    <row r="18" spans="1:14" x14ac:dyDescent="0.25">
      <c r="B18" s="46"/>
      <c r="C18" s="47"/>
      <c r="D18" s="48"/>
      <c r="E18" s="50" t="s">
        <v>23</v>
      </c>
      <c r="F18" s="38" cm="1">
        <f t="array" ref="F18">IFERROR(_xlfn.IFS(E18="nein", D18/1, E18="ja, anteilig", ((D18*0.33/0.67)+(D18*0.67/1)), E18="ja, etwa hälftig", (D18*0.5/0.67)+(D18*0.5/1), E18="ja, überwiegend", D18/0.67)," ")</f>
        <v>0</v>
      </c>
      <c r="G18" s="51" t="s">
        <v>17</v>
      </c>
      <c r="H18" s="48"/>
      <c r="I18" s="118">
        <f t="shared" si="0"/>
        <v>0</v>
      </c>
      <c r="K18" s="115">
        <f>SUMIFS('Verfügbarkeiten pro Lehrperson'!$G$12:$G$71,'Verfügbarkeiten pro Lehrperson'!$B$12:$B$71, B18, 'Verfügbarkeiten pro Lehrperson'!$C$12:$C$71, C18)+SUMIFS('Verfügbarkeiten pro Lehrperson'!$K$12:$K$71,'Verfügbarkeiten pro Lehrperson'!$B$12:$B$71, B18, 'Verfügbarkeiten pro Lehrperson'!$C$12:$C$71, C18)</f>
        <v>0</v>
      </c>
      <c r="L18" s="40">
        <f>SUMIFS('Verfügbarkeiten pro Lehrperson'!$N$12:$N$71,'Verfügbarkeiten pro Lehrperson'!$B$12:$B$71, B18, 'Verfügbarkeiten pro Lehrperson'!$C$12:$C$71, C18)</f>
        <v>0</v>
      </c>
      <c r="M18" s="40">
        <f>SUMIFS('Verfügbarkeiten pro Lehrperson'!$O$12:$O$71,'Verfügbarkeiten pro Lehrperson'!$B$12:$B$71, B18, 'Verfügbarkeiten pro Lehrperson'!$C$12:$C$71, C18)</f>
        <v>0</v>
      </c>
      <c r="N18" s="41">
        <f>SUMIFS('Verfügbarkeiten pro Lehrperson'!$P$12:$P$71,'Verfügbarkeiten pro Lehrperson'!$B$12:$B$71, B18, 'Verfügbarkeiten pro Lehrperson'!$C$12:$C$71, C18)</f>
        <v>0</v>
      </c>
    </row>
    <row r="19" spans="1:14" x14ac:dyDescent="0.25">
      <c r="B19" s="46"/>
      <c r="C19" s="47"/>
      <c r="D19" s="48"/>
      <c r="E19" s="50" t="s">
        <v>23</v>
      </c>
      <c r="F19" s="38" cm="1">
        <f t="array" ref="F19">IFERROR(_xlfn.IFS(E19="nein", D19/1, E19="ja, anteilig", ((D19*0.33/0.67)+(D19*0.67/1)), E19="ja, etwa hälftig", (D19*0.5/0.67)+(D19*0.5/1), E19="ja, überwiegend", D19/0.67)," ")</f>
        <v>0</v>
      </c>
      <c r="G19" s="51" t="s">
        <v>17</v>
      </c>
      <c r="H19" s="48"/>
      <c r="I19" s="118">
        <f t="shared" si="0"/>
        <v>0</v>
      </c>
      <c r="K19" s="115">
        <f>SUMIFS('Verfügbarkeiten pro Lehrperson'!$G$12:$G$71,'Verfügbarkeiten pro Lehrperson'!$B$12:$B$71, B19, 'Verfügbarkeiten pro Lehrperson'!$C$12:$C$71, C19)+SUMIFS('Verfügbarkeiten pro Lehrperson'!$K$12:$K$71,'Verfügbarkeiten pro Lehrperson'!$B$12:$B$71, B19, 'Verfügbarkeiten pro Lehrperson'!$C$12:$C$71, C19)</f>
        <v>0</v>
      </c>
      <c r="L19" s="40">
        <f>SUMIFS('Verfügbarkeiten pro Lehrperson'!$N$12:$N$71,'Verfügbarkeiten pro Lehrperson'!$B$12:$B$71, B19, 'Verfügbarkeiten pro Lehrperson'!$C$12:$C$71, C19)</f>
        <v>0</v>
      </c>
      <c r="M19" s="40">
        <f>SUMIFS('Verfügbarkeiten pro Lehrperson'!$O$12:$O$71,'Verfügbarkeiten pro Lehrperson'!$B$12:$B$71, B19, 'Verfügbarkeiten pro Lehrperson'!$C$12:$C$71, C19)</f>
        <v>0</v>
      </c>
      <c r="N19" s="41">
        <f>SUMIFS('Verfügbarkeiten pro Lehrperson'!$P$12:$P$71,'Verfügbarkeiten pro Lehrperson'!$B$12:$B$71, B19, 'Verfügbarkeiten pro Lehrperson'!$C$12:$C$71, C19)</f>
        <v>0</v>
      </c>
    </row>
    <row r="20" spans="1:14" x14ac:dyDescent="0.25">
      <c r="B20" s="46"/>
      <c r="C20" s="47"/>
      <c r="D20" s="48"/>
      <c r="E20" s="50" t="s">
        <v>23</v>
      </c>
      <c r="F20" s="38" cm="1">
        <f t="array" ref="F20">IFERROR(_xlfn.IFS(E20="nein", D20/1, E20="ja, anteilig", ((D20*0.33/0.67)+(D20*0.67/1)), E20="ja, etwa hälftig", (D20*0.5/0.67)+(D20*0.5/1), E20="ja, überwiegend", D20/0.67)," ")</f>
        <v>0</v>
      </c>
      <c r="G20" s="51" t="s">
        <v>17</v>
      </c>
      <c r="H20" s="48"/>
      <c r="I20" s="118">
        <f t="shared" si="0"/>
        <v>0</v>
      </c>
      <c r="K20" s="115">
        <f>SUMIFS('Verfügbarkeiten pro Lehrperson'!$G$12:$G$71,'Verfügbarkeiten pro Lehrperson'!$B$12:$B$71, B20, 'Verfügbarkeiten pro Lehrperson'!$C$12:$C$71, C20)+SUMIFS('Verfügbarkeiten pro Lehrperson'!$K$12:$K$71,'Verfügbarkeiten pro Lehrperson'!$B$12:$B$71, B20, 'Verfügbarkeiten pro Lehrperson'!$C$12:$C$71, C20)</f>
        <v>0</v>
      </c>
      <c r="L20" s="40">
        <f>SUMIFS('Verfügbarkeiten pro Lehrperson'!$N$12:$N$71,'Verfügbarkeiten pro Lehrperson'!$B$12:$B$71, B20, 'Verfügbarkeiten pro Lehrperson'!$C$12:$C$71, C20)</f>
        <v>0</v>
      </c>
      <c r="M20" s="40">
        <f>SUMIFS('Verfügbarkeiten pro Lehrperson'!$O$12:$O$71,'Verfügbarkeiten pro Lehrperson'!$B$12:$B$71, B20, 'Verfügbarkeiten pro Lehrperson'!$C$12:$C$71, C20)</f>
        <v>0</v>
      </c>
      <c r="N20" s="41">
        <f>SUMIFS('Verfügbarkeiten pro Lehrperson'!$P$12:$P$71,'Verfügbarkeiten pro Lehrperson'!$B$12:$B$71, B20, 'Verfügbarkeiten pro Lehrperson'!$C$12:$C$71, C20)</f>
        <v>0</v>
      </c>
    </row>
    <row r="21" spans="1:14" x14ac:dyDescent="0.25">
      <c r="B21" s="46"/>
      <c r="C21" s="47"/>
      <c r="D21" s="48"/>
      <c r="E21" s="50" t="s">
        <v>23</v>
      </c>
      <c r="F21" s="38" cm="1">
        <f t="array" ref="F21">IFERROR(_xlfn.IFS(E21="nein", D21/1, E21="ja, anteilig", ((D21*0.33/0.67)+(D21*0.67/1)), E21="ja, etwa hälftig", (D21*0.5/0.67)+(D21*0.5/1), E21="ja, überwiegend", D21/0.67)," ")</f>
        <v>0</v>
      </c>
      <c r="G21" s="51" t="s">
        <v>17</v>
      </c>
      <c r="H21" s="48"/>
      <c r="I21" s="118">
        <f t="shared" si="0"/>
        <v>0</v>
      </c>
      <c r="K21" s="115">
        <f>SUMIFS('Verfügbarkeiten pro Lehrperson'!$G$12:$G$71,'Verfügbarkeiten pro Lehrperson'!$B$12:$B$71, B21, 'Verfügbarkeiten pro Lehrperson'!$C$12:$C$71, C21)+SUMIFS('Verfügbarkeiten pro Lehrperson'!$K$12:$K$71,'Verfügbarkeiten pro Lehrperson'!$B$12:$B$71, B21, 'Verfügbarkeiten pro Lehrperson'!$C$12:$C$71, C21)</f>
        <v>0</v>
      </c>
      <c r="L21" s="40">
        <f>SUMIFS('Verfügbarkeiten pro Lehrperson'!$N$12:$N$71,'Verfügbarkeiten pro Lehrperson'!$B$12:$B$71, B21, 'Verfügbarkeiten pro Lehrperson'!$C$12:$C$71, C21)</f>
        <v>0</v>
      </c>
      <c r="M21" s="40">
        <f>SUMIFS('Verfügbarkeiten pro Lehrperson'!$O$12:$O$71,'Verfügbarkeiten pro Lehrperson'!$B$12:$B$71, B21, 'Verfügbarkeiten pro Lehrperson'!$C$12:$C$71, C21)</f>
        <v>0</v>
      </c>
      <c r="N21" s="41">
        <f>SUMIFS('Verfügbarkeiten pro Lehrperson'!$P$12:$P$71,'Verfügbarkeiten pro Lehrperson'!$B$12:$B$71, B21, 'Verfügbarkeiten pro Lehrperson'!$C$12:$C$71, C21)</f>
        <v>0</v>
      </c>
    </row>
    <row r="22" spans="1:14" x14ac:dyDescent="0.25">
      <c r="B22" s="46"/>
      <c r="C22" s="47"/>
      <c r="D22" s="48"/>
      <c r="E22" s="50" t="s">
        <v>23</v>
      </c>
      <c r="F22" s="38" cm="1">
        <f t="array" ref="F22">IFERROR(_xlfn.IFS(E22="nein", D22/1, E22="ja, anteilig", ((D22*0.33/0.67)+(D22*0.67/1)), E22="ja, etwa hälftig", (D22*0.5/0.67)+(D22*0.5/1), E22="ja, überwiegend", D22/0.67)," ")</f>
        <v>0</v>
      </c>
      <c r="G22" s="51" t="s">
        <v>17</v>
      </c>
      <c r="H22" s="48"/>
      <c r="I22" s="118">
        <f t="shared" si="0"/>
        <v>0</v>
      </c>
      <c r="K22" s="115">
        <f>SUMIFS('Verfügbarkeiten pro Lehrperson'!$G$12:$G$71,'Verfügbarkeiten pro Lehrperson'!$B$12:$B$71, B22, 'Verfügbarkeiten pro Lehrperson'!$C$12:$C$71, C22)+SUMIFS('Verfügbarkeiten pro Lehrperson'!$K$12:$K$71,'Verfügbarkeiten pro Lehrperson'!$B$12:$B$71, B22, 'Verfügbarkeiten pro Lehrperson'!$C$12:$C$71, C22)</f>
        <v>0</v>
      </c>
      <c r="L22" s="40">
        <f>SUMIFS('Verfügbarkeiten pro Lehrperson'!$N$12:$N$71,'Verfügbarkeiten pro Lehrperson'!$B$12:$B$71, B22, 'Verfügbarkeiten pro Lehrperson'!$C$12:$C$71, C22)</f>
        <v>0</v>
      </c>
      <c r="M22" s="40">
        <f>SUMIFS('Verfügbarkeiten pro Lehrperson'!$O$12:$O$71,'Verfügbarkeiten pro Lehrperson'!$B$12:$B$71, B22, 'Verfügbarkeiten pro Lehrperson'!$C$12:$C$71, C22)</f>
        <v>0</v>
      </c>
      <c r="N22" s="41">
        <f>SUMIFS('Verfügbarkeiten pro Lehrperson'!$P$12:$P$71,'Verfügbarkeiten pro Lehrperson'!$B$12:$B$71, B22, 'Verfügbarkeiten pro Lehrperson'!$C$12:$C$71, C22)</f>
        <v>0</v>
      </c>
    </row>
    <row r="23" spans="1:14" x14ac:dyDescent="0.25">
      <c r="B23" s="46"/>
      <c r="C23" s="47"/>
      <c r="D23" s="48"/>
      <c r="E23" s="50" t="s">
        <v>23</v>
      </c>
      <c r="F23" s="38" cm="1">
        <f t="array" ref="F23">IFERROR(_xlfn.IFS(E23="nein", D23/1, E23="ja, anteilig", ((D23*0.33/0.67)+(D23*0.67/1)), E23="ja, etwa hälftig", (D23*0.5/0.67)+(D23*0.5/1), E23="ja, überwiegend", D23/0.67)," ")</f>
        <v>0</v>
      </c>
      <c r="G23" s="51" t="s">
        <v>17</v>
      </c>
      <c r="H23" s="48"/>
      <c r="I23" s="118">
        <f t="shared" ref="I23:I30" si="1">IF(AND(F23="",H23=""),"",F23-H23)</f>
        <v>0</v>
      </c>
      <c r="K23" s="115">
        <f>SUMIFS('Verfügbarkeiten pro Lehrperson'!$G$12:$G$71,'Verfügbarkeiten pro Lehrperson'!$B$12:$B$71, B23, 'Verfügbarkeiten pro Lehrperson'!$C$12:$C$71, C23)+SUMIFS('Verfügbarkeiten pro Lehrperson'!$K$12:$K$71,'Verfügbarkeiten pro Lehrperson'!$B$12:$B$71, B23, 'Verfügbarkeiten pro Lehrperson'!$C$12:$C$71, C23)</f>
        <v>0</v>
      </c>
      <c r="L23" s="40">
        <f>SUMIFS('Verfügbarkeiten pro Lehrperson'!$N$12:$N$71,'Verfügbarkeiten pro Lehrperson'!$B$12:$B$71, B23, 'Verfügbarkeiten pro Lehrperson'!$C$12:$C$71, C23)</f>
        <v>0</v>
      </c>
      <c r="M23" s="40">
        <f>SUMIFS('Verfügbarkeiten pro Lehrperson'!$O$12:$O$71,'Verfügbarkeiten pro Lehrperson'!$B$12:$B$71, B23, 'Verfügbarkeiten pro Lehrperson'!$C$12:$C$71, C23)</f>
        <v>0</v>
      </c>
      <c r="N23" s="41">
        <f>SUMIFS('Verfügbarkeiten pro Lehrperson'!$P$12:$P$71,'Verfügbarkeiten pro Lehrperson'!$B$12:$B$71, B23, 'Verfügbarkeiten pro Lehrperson'!$C$12:$C$71, C23)</f>
        <v>0</v>
      </c>
    </row>
    <row r="24" spans="1:14" x14ac:dyDescent="0.25">
      <c r="B24" s="46"/>
      <c r="C24" s="47"/>
      <c r="D24" s="48"/>
      <c r="E24" s="50" t="s">
        <v>23</v>
      </c>
      <c r="F24" s="38" cm="1">
        <f t="array" ref="F24">IFERROR(_xlfn.IFS(E24="nein", D24/1, E24="ja, anteilig", ((D24*0.33/0.67)+(D24*0.67/1)), E24="ja, etwa hälftig", (D24*0.5/0.67)+(D24*0.5/1), E24="ja, überwiegend", D24/0.67)," ")</f>
        <v>0</v>
      </c>
      <c r="G24" s="51" t="s">
        <v>17</v>
      </c>
      <c r="H24" s="48"/>
      <c r="I24" s="118">
        <f t="shared" si="1"/>
        <v>0</v>
      </c>
      <c r="K24" s="115">
        <f>SUMIFS('Verfügbarkeiten pro Lehrperson'!$G$12:$G$71,'Verfügbarkeiten pro Lehrperson'!$B$12:$B$71, B24, 'Verfügbarkeiten pro Lehrperson'!$C$12:$C$71, C24)+SUMIFS('Verfügbarkeiten pro Lehrperson'!$K$12:$K$71,'Verfügbarkeiten pro Lehrperson'!$B$12:$B$71, B24, 'Verfügbarkeiten pro Lehrperson'!$C$12:$C$71, C24)</f>
        <v>0</v>
      </c>
      <c r="L24" s="40">
        <f>SUMIFS('Verfügbarkeiten pro Lehrperson'!$N$12:$N$71,'Verfügbarkeiten pro Lehrperson'!$B$12:$B$71, B24, 'Verfügbarkeiten pro Lehrperson'!$C$12:$C$71, C24)</f>
        <v>0</v>
      </c>
      <c r="M24" s="40">
        <f>SUMIFS('Verfügbarkeiten pro Lehrperson'!$O$12:$O$71,'Verfügbarkeiten pro Lehrperson'!$B$12:$B$71, B24, 'Verfügbarkeiten pro Lehrperson'!$C$12:$C$71, C24)</f>
        <v>0</v>
      </c>
      <c r="N24" s="41">
        <f>SUMIFS('Verfügbarkeiten pro Lehrperson'!$P$12:$P$71,'Verfügbarkeiten pro Lehrperson'!$B$12:$B$71, B24, 'Verfügbarkeiten pro Lehrperson'!$C$12:$C$71, C24)</f>
        <v>0</v>
      </c>
    </row>
    <row r="25" spans="1:14" x14ac:dyDescent="0.25">
      <c r="B25" s="46"/>
      <c r="C25" s="47"/>
      <c r="D25" s="48"/>
      <c r="E25" s="50" t="s">
        <v>23</v>
      </c>
      <c r="F25" s="38" cm="1">
        <f t="array" ref="F25">IFERROR(_xlfn.IFS(E25="nein", D25/1, E25="ja, anteilig", ((D25*0.33/0.67)+(D25*0.67/1)), E25="ja, etwa hälftig", (D25*0.5/0.67)+(D25*0.5/1), E25="ja, überwiegend", D25/0.67)," ")</f>
        <v>0</v>
      </c>
      <c r="G25" s="51" t="s">
        <v>17</v>
      </c>
      <c r="H25" s="48"/>
      <c r="I25" s="118">
        <f t="shared" si="1"/>
        <v>0</v>
      </c>
      <c r="K25" s="115">
        <f>SUMIFS('Verfügbarkeiten pro Lehrperson'!$G$12:$G$71,'Verfügbarkeiten pro Lehrperson'!$B$12:$B$71, B25, 'Verfügbarkeiten pro Lehrperson'!$C$12:$C$71, C25)+SUMIFS('Verfügbarkeiten pro Lehrperson'!$K$12:$K$71,'Verfügbarkeiten pro Lehrperson'!$B$12:$B$71, B25, 'Verfügbarkeiten pro Lehrperson'!$C$12:$C$71, C25)</f>
        <v>0</v>
      </c>
      <c r="L25" s="40">
        <f>SUMIFS('Verfügbarkeiten pro Lehrperson'!$N$12:$N$71,'Verfügbarkeiten pro Lehrperson'!$B$12:$B$71, B25, 'Verfügbarkeiten pro Lehrperson'!$C$12:$C$71, C25)</f>
        <v>0</v>
      </c>
      <c r="M25" s="40">
        <f>SUMIFS('Verfügbarkeiten pro Lehrperson'!$O$12:$O$71,'Verfügbarkeiten pro Lehrperson'!$B$12:$B$71, B25, 'Verfügbarkeiten pro Lehrperson'!$C$12:$C$71, C25)</f>
        <v>0</v>
      </c>
      <c r="N25" s="41">
        <f>SUMIFS('Verfügbarkeiten pro Lehrperson'!$P$12:$P$71,'Verfügbarkeiten pro Lehrperson'!$B$12:$B$71, B25, 'Verfügbarkeiten pro Lehrperson'!$C$12:$C$71, C25)</f>
        <v>0</v>
      </c>
    </row>
    <row r="26" spans="1:14" x14ac:dyDescent="0.25">
      <c r="B26" s="46"/>
      <c r="C26" s="47"/>
      <c r="D26" s="48"/>
      <c r="E26" s="50" t="s">
        <v>23</v>
      </c>
      <c r="F26" s="38" cm="1">
        <f t="array" ref="F26">IFERROR(_xlfn.IFS(E26="nein", D26/1, E26="ja, anteilig", ((D26*0.33/0.67)+(D26*0.67/1)), E26="ja, etwa hälftig", (D26*0.5/0.67)+(D26*0.5/1), E26="ja, überwiegend", D26/0.67)," ")</f>
        <v>0</v>
      </c>
      <c r="G26" s="51" t="s">
        <v>17</v>
      </c>
      <c r="H26" s="48"/>
      <c r="I26" s="118">
        <f t="shared" si="1"/>
        <v>0</v>
      </c>
      <c r="K26" s="115">
        <f>SUMIFS('Verfügbarkeiten pro Lehrperson'!$G$12:$G$71,'Verfügbarkeiten pro Lehrperson'!$B$12:$B$71, B26, 'Verfügbarkeiten pro Lehrperson'!$C$12:$C$71, C26)+SUMIFS('Verfügbarkeiten pro Lehrperson'!$K$12:$K$71,'Verfügbarkeiten pro Lehrperson'!$B$12:$B$71, B26, 'Verfügbarkeiten pro Lehrperson'!$C$12:$C$71, C26)</f>
        <v>0</v>
      </c>
      <c r="L26" s="40">
        <f>SUMIFS('Verfügbarkeiten pro Lehrperson'!$N$12:$N$71,'Verfügbarkeiten pro Lehrperson'!$B$12:$B$71, B26, 'Verfügbarkeiten pro Lehrperson'!$C$12:$C$71, C26)</f>
        <v>0</v>
      </c>
      <c r="M26" s="40">
        <f>SUMIFS('Verfügbarkeiten pro Lehrperson'!$O$12:$O$71,'Verfügbarkeiten pro Lehrperson'!$B$12:$B$71, B26, 'Verfügbarkeiten pro Lehrperson'!$C$12:$C$71, C26)</f>
        <v>0</v>
      </c>
      <c r="N26" s="41">
        <f>SUMIFS('Verfügbarkeiten pro Lehrperson'!$P$12:$P$71,'Verfügbarkeiten pro Lehrperson'!$B$12:$B$71, B26, 'Verfügbarkeiten pro Lehrperson'!$C$12:$C$71, C26)</f>
        <v>0</v>
      </c>
    </row>
    <row r="27" spans="1:14" x14ac:dyDescent="0.25">
      <c r="B27" s="46"/>
      <c r="C27" s="47"/>
      <c r="D27" s="48"/>
      <c r="E27" s="50" t="s">
        <v>23</v>
      </c>
      <c r="F27" s="38" cm="1">
        <f t="array" ref="F27">IFERROR(_xlfn.IFS(E27="nein", D27/1, E27="ja, anteilig", ((D27*0.33/0.67)+(D27*0.67/1)), E27="ja, etwa hälftig", (D27*0.5/0.67)+(D27*0.5/1), E27="ja, überwiegend", D27/0.67)," ")</f>
        <v>0</v>
      </c>
      <c r="G27" s="51" t="s">
        <v>17</v>
      </c>
      <c r="H27" s="48"/>
      <c r="I27" s="118">
        <f t="shared" si="1"/>
        <v>0</v>
      </c>
      <c r="K27" s="115">
        <f>SUMIFS('Verfügbarkeiten pro Lehrperson'!$G$12:$G$71,'Verfügbarkeiten pro Lehrperson'!$B$12:$B$71, B27, 'Verfügbarkeiten pro Lehrperson'!$C$12:$C$71, C27)+SUMIFS('Verfügbarkeiten pro Lehrperson'!$K$12:$K$71,'Verfügbarkeiten pro Lehrperson'!$B$12:$B$71, B27, 'Verfügbarkeiten pro Lehrperson'!$C$12:$C$71, C27)</f>
        <v>0</v>
      </c>
      <c r="L27" s="40">
        <f>SUMIFS('Verfügbarkeiten pro Lehrperson'!$N$12:$N$71,'Verfügbarkeiten pro Lehrperson'!$B$12:$B$71, B27, 'Verfügbarkeiten pro Lehrperson'!$C$12:$C$71, C27)</f>
        <v>0</v>
      </c>
      <c r="M27" s="40">
        <f>SUMIFS('Verfügbarkeiten pro Lehrperson'!$O$12:$O$71,'Verfügbarkeiten pro Lehrperson'!$B$12:$B$71, B27, 'Verfügbarkeiten pro Lehrperson'!$C$12:$C$71, C27)</f>
        <v>0</v>
      </c>
      <c r="N27" s="41">
        <f>SUMIFS('Verfügbarkeiten pro Lehrperson'!$P$12:$P$71,'Verfügbarkeiten pro Lehrperson'!$B$12:$B$71, B27, 'Verfügbarkeiten pro Lehrperson'!$C$12:$C$71, C27)</f>
        <v>0</v>
      </c>
    </row>
    <row r="28" spans="1:14" x14ac:dyDescent="0.25">
      <c r="B28" s="46"/>
      <c r="C28" s="47"/>
      <c r="D28" s="48"/>
      <c r="E28" s="50" t="s">
        <v>23</v>
      </c>
      <c r="F28" s="38" cm="1">
        <f t="array" ref="F28">IFERROR(_xlfn.IFS(E28="nein", D28/1, E28="ja, anteilig", ((D28*0.33/0.67)+(D28*0.67/1)), E28="ja, etwa hälftig", (D28*0.5/0.67)+(D28*0.5/1), E28="ja, überwiegend", D28/0.67)," ")</f>
        <v>0</v>
      </c>
      <c r="G28" s="51" t="s">
        <v>17</v>
      </c>
      <c r="H28" s="48"/>
      <c r="I28" s="118">
        <f t="shared" si="1"/>
        <v>0</v>
      </c>
      <c r="K28" s="115">
        <f>SUMIFS('Verfügbarkeiten pro Lehrperson'!$G$12:$G$71,'Verfügbarkeiten pro Lehrperson'!$B$12:$B$71, B28, 'Verfügbarkeiten pro Lehrperson'!$C$12:$C$71, C28)+SUMIFS('Verfügbarkeiten pro Lehrperson'!$K$12:$K$71,'Verfügbarkeiten pro Lehrperson'!$B$12:$B$71, B28, 'Verfügbarkeiten pro Lehrperson'!$C$12:$C$71, C28)</f>
        <v>0</v>
      </c>
      <c r="L28" s="40">
        <f>SUMIFS('Verfügbarkeiten pro Lehrperson'!$N$12:$N$71,'Verfügbarkeiten pro Lehrperson'!$B$12:$B$71, B28, 'Verfügbarkeiten pro Lehrperson'!$C$12:$C$71, C28)</f>
        <v>0</v>
      </c>
      <c r="M28" s="40">
        <f>SUMIFS('Verfügbarkeiten pro Lehrperson'!$O$12:$O$71,'Verfügbarkeiten pro Lehrperson'!$B$12:$B$71, B28, 'Verfügbarkeiten pro Lehrperson'!$C$12:$C$71, C28)</f>
        <v>0</v>
      </c>
      <c r="N28" s="41">
        <f>SUMIFS('Verfügbarkeiten pro Lehrperson'!$P$12:$P$71,'Verfügbarkeiten pro Lehrperson'!$B$12:$B$71, B28, 'Verfügbarkeiten pro Lehrperson'!$C$12:$C$71, C28)</f>
        <v>0</v>
      </c>
    </row>
    <row r="29" spans="1:14" x14ac:dyDescent="0.25">
      <c r="B29" s="46"/>
      <c r="C29" s="47"/>
      <c r="D29" s="48"/>
      <c r="E29" s="50" t="s">
        <v>23</v>
      </c>
      <c r="F29" s="38" cm="1">
        <f t="array" ref="F29">IFERROR(_xlfn.IFS(E29="nein", D29/1, E29="ja, anteilig", ((D29*0.33/0.67)+(D29*0.67/1)), E29="ja, etwa hälftig", (D29*0.5/0.67)+(D29*0.5/1), E29="ja, überwiegend", D29/0.67)," ")</f>
        <v>0</v>
      </c>
      <c r="G29" s="51" t="s">
        <v>17</v>
      </c>
      <c r="H29" s="48"/>
      <c r="I29" s="118">
        <f t="shared" si="1"/>
        <v>0</v>
      </c>
      <c r="K29" s="115">
        <f>SUMIFS('Verfügbarkeiten pro Lehrperson'!$G$12:$G$71,'Verfügbarkeiten pro Lehrperson'!$B$12:$B$71, B29, 'Verfügbarkeiten pro Lehrperson'!$C$12:$C$71, C29)+SUMIFS('Verfügbarkeiten pro Lehrperson'!$K$12:$K$71,'Verfügbarkeiten pro Lehrperson'!$B$12:$B$71, B29, 'Verfügbarkeiten pro Lehrperson'!$C$12:$C$71, C29)</f>
        <v>0</v>
      </c>
      <c r="L29" s="40">
        <f>SUMIFS('Verfügbarkeiten pro Lehrperson'!$N$12:$N$71,'Verfügbarkeiten pro Lehrperson'!$B$12:$B$71, B29, 'Verfügbarkeiten pro Lehrperson'!$C$12:$C$71, C29)</f>
        <v>0</v>
      </c>
      <c r="M29" s="40">
        <f>SUMIFS('Verfügbarkeiten pro Lehrperson'!$O$12:$O$71,'Verfügbarkeiten pro Lehrperson'!$B$12:$B$71, B29, 'Verfügbarkeiten pro Lehrperson'!$C$12:$C$71, C29)</f>
        <v>0</v>
      </c>
      <c r="N29" s="41">
        <f>SUMIFS('Verfügbarkeiten pro Lehrperson'!$P$12:$P$71,'Verfügbarkeiten pro Lehrperson'!$B$12:$B$71, B29, 'Verfügbarkeiten pro Lehrperson'!$C$12:$C$71, C29)</f>
        <v>0</v>
      </c>
    </row>
    <row r="30" spans="1:14" ht="15.75" thickBot="1" x14ac:dyDescent="0.3">
      <c r="B30" s="46"/>
      <c r="C30" s="47"/>
      <c r="D30" s="48"/>
      <c r="E30" s="50" t="s">
        <v>23</v>
      </c>
      <c r="F30" s="38" cm="1">
        <f t="array" ref="F30">IFERROR(_xlfn.IFS(E30="nein", D30/1, E30="ja, anteilig", ((D30*0.33/0.67)+(D30*0.67/1)), E30="ja, etwa hälftig", (D30*0.5/0.67)+(D30*0.5/1), E30="ja, überwiegend", D30/0.67)," ")</f>
        <v>0</v>
      </c>
      <c r="G30" s="51" t="s">
        <v>17</v>
      </c>
      <c r="H30" s="48"/>
      <c r="I30" s="118">
        <f t="shared" si="1"/>
        <v>0</v>
      </c>
      <c r="K30" s="115">
        <f>SUMIFS('Verfügbarkeiten pro Lehrperson'!$G$12:$G$71,'Verfügbarkeiten pro Lehrperson'!$B$12:$B$71, B30, 'Verfügbarkeiten pro Lehrperson'!$C$12:$C$71, C30)+SUMIFS('Verfügbarkeiten pro Lehrperson'!$K$12:$K$71,'Verfügbarkeiten pro Lehrperson'!$B$12:$B$71, B30, 'Verfügbarkeiten pro Lehrperson'!$C$12:$C$71, C30)</f>
        <v>0</v>
      </c>
      <c r="L30" s="40">
        <f>SUMIFS('Verfügbarkeiten pro Lehrperson'!$N$12:$N$71,'Verfügbarkeiten pro Lehrperson'!$B$12:$B$71, B30, 'Verfügbarkeiten pro Lehrperson'!$C$12:$C$71, C30)</f>
        <v>0</v>
      </c>
      <c r="M30" s="40">
        <f>SUMIFS('Verfügbarkeiten pro Lehrperson'!$O$12:$O$71,'Verfügbarkeiten pro Lehrperson'!$B$12:$B$71, B30, 'Verfügbarkeiten pro Lehrperson'!$C$12:$C$71, C30)</f>
        <v>0</v>
      </c>
      <c r="N30" s="41">
        <f>SUMIFS('Verfügbarkeiten pro Lehrperson'!$P$12:$P$71,'Verfügbarkeiten pro Lehrperson'!$B$12:$B$71, B30, 'Verfügbarkeiten pro Lehrperson'!$C$12:$C$71, C30)</f>
        <v>0</v>
      </c>
    </row>
    <row r="31" spans="1:14" ht="16.5" thickBot="1" x14ac:dyDescent="0.3">
      <c r="A31" s="98"/>
      <c r="B31" s="99" t="s">
        <v>66</v>
      </c>
      <c r="C31" s="93"/>
      <c r="D31" s="43">
        <f>SUM(D14:D30)</f>
        <v>0</v>
      </c>
      <c r="E31" s="94"/>
      <c r="F31" s="43">
        <f>SUM(F14:F30)</f>
        <v>0</v>
      </c>
      <c r="G31" s="95"/>
      <c r="H31" s="93"/>
      <c r="I31" s="96">
        <f>SUM(I14:I30)</f>
        <v>0</v>
      </c>
      <c r="K31" s="42">
        <f>SUM(K14:K30)</f>
        <v>0</v>
      </c>
      <c r="L31" s="9">
        <f>SUM(L14:L30)</f>
        <v>0</v>
      </c>
      <c r="M31" s="9">
        <f>SUM(M14:M30)</f>
        <v>0</v>
      </c>
      <c r="N31" s="15">
        <f>SUM(N14:N30)</f>
        <v>0</v>
      </c>
    </row>
    <row r="32" spans="1:14" x14ac:dyDescent="0.25">
      <c r="B32" s="44" t="s">
        <v>32</v>
      </c>
      <c r="I32" s="29"/>
      <c r="K32" s="29"/>
    </row>
    <row r="34" spans="8:8" x14ac:dyDescent="0.25">
      <c r="H34" s="30"/>
    </row>
  </sheetData>
  <sheetProtection algorithmName="SHA-512" hashValue="g2ojr6qROcDD66FyAgtRQ4kVNYgTOwklfdt3uwRx+3VlNT3J8XNW4oFcg41N1inP1ymQ/WHl334AQxGbEa7vew==" saltValue="srNm2xu6lU1whkf0Hx12ew==" spinCount="100000" sheet="1" objects="1" scenarios="1"/>
  <mergeCells count="22">
    <mergeCell ref="K10:N10"/>
    <mergeCell ref="L11:N11"/>
    <mergeCell ref="B3:F3"/>
    <mergeCell ref="B4:F4"/>
    <mergeCell ref="B5:F5"/>
    <mergeCell ref="H4:I4"/>
    <mergeCell ref="B10:B13"/>
    <mergeCell ref="C10:C13"/>
    <mergeCell ref="D10:D12"/>
    <mergeCell ref="E10:E12"/>
    <mergeCell ref="F10:F12"/>
    <mergeCell ref="B8:I8"/>
    <mergeCell ref="B9:I9"/>
    <mergeCell ref="G10:G12"/>
    <mergeCell ref="H10:H12"/>
    <mergeCell ref="I10:I12"/>
    <mergeCell ref="B1:I1"/>
    <mergeCell ref="B7:I7"/>
    <mergeCell ref="B2:F2"/>
    <mergeCell ref="G2:I2"/>
    <mergeCell ref="H5:I5"/>
    <mergeCell ref="B6:I6"/>
  </mergeCells>
  <conditionalFormatting sqref="K14:K30">
    <cfRule type="expression" dxfId="82" priority="1">
      <formula>I14=0</formula>
    </cfRule>
    <cfRule type="cellIs" dxfId="81" priority="3" operator="equal">
      <formula>0</formula>
    </cfRule>
    <cfRule type="cellIs" dxfId="80" priority="5" operator="lessThan">
      <formula>8</formula>
    </cfRule>
  </conditionalFormatting>
  <conditionalFormatting sqref="K14:K30">
    <cfRule type="cellIs" dxfId="79" priority="2" operator="greaterThan">
      <formula>I14+15</formula>
    </cfRule>
    <cfRule type="cellIs" dxfId="78" priority="4" operator="lessThan">
      <formula>I14+7.5</formula>
    </cfRule>
  </conditionalFormatting>
  <hyperlinks>
    <hyperlink ref="H3" location="'Verfügbarkeiten pro Lehrperson'!A1" display="Verfügbarkeiten pro Lehrperson" xr:uid="{D13C52F0-47D3-4C1C-8797-255B789EB57A}"/>
    <hyperlink ref="H4" location="'Prüf-Übersicht'!A1" display="Prüf-Übersicht" xr:uid="{8896FA83-4A73-43D3-BD76-49A6507E8C7D}"/>
  </hyperlinks>
  <pageMargins left="0.7" right="0.7" top="0.78740157499999996" bottom="0.78740157499999996"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14" id="{061126C0-1D9A-4640-943C-272DF1CCCA29}">
            <xm:f>$L$31/$K$31&lt;'Information zu Randzeiten'!$E$31</xm:f>
            <x14:dxf>
              <font>
                <color theme="9" tint="-0.24994659260841701"/>
              </font>
              <fill>
                <patternFill>
                  <bgColor rgb="FFFAE6A4"/>
                </patternFill>
              </fill>
            </x14:dxf>
          </x14:cfRule>
          <xm:sqref>L31</xm:sqref>
        </x14:conditionalFormatting>
        <x14:conditionalFormatting xmlns:xm="http://schemas.microsoft.com/office/excel/2006/main">
          <x14:cfRule type="expression" priority="215" id="{C6DC93B5-2509-4CFE-885D-59EA703711DC}">
            <xm:f>$M$31/$K$31&lt;'Information zu Randzeiten'!$E$32</xm:f>
            <x14:dxf>
              <font>
                <color theme="9" tint="-0.24994659260841701"/>
              </font>
              <fill>
                <patternFill>
                  <bgColor rgb="FFFAE6A4"/>
                </patternFill>
              </fill>
            </x14:dxf>
          </x14:cfRule>
          <xm:sqref>M31</xm:sqref>
        </x14:conditionalFormatting>
        <x14:conditionalFormatting xmlns:xm="http://schemas.microsoft.com/office/excel/2006/main">
          <x14:cfRule type="expression" priority="216" id="{77909CF0-140B-4DA7-9191-489D942E7D2A}">
            <xm:f>$N$31/$K$31&lt;'Information zu Randzeiten'!$E$33</xm:f>
            <x14:dxf>
              <font>
                <color theme="9" tint="-0.24994659260841701"/>
              </font>
              <fill>
                <patternFill>
                  <bgColor rgb="FFFAE6A4"/>
                </patternFill>
              </fill>
            </x14:dxf>
          </x14:cfRule>
          <xm:sqref>N31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CC1F282-279C-429C-B158-E4C18C6C6C81}">
          <x14:formula1>
            <xm:f>Dropdown!$D$2:$D$6</xm:f>
          </x14:formula1>
          <xm:sqref>E31 G14:G30</xm:sqref>
        </x14:dataValidation>
        <x14:dataValidation type="list" allowBlank="1" showInputMessage="1" showErrorMessage="1" xr:uid="{9A77962D-5334-498A-9A4D-FA7A0771B0A1}">
          <x14:formula1>
            <xm:f>Dropdown!$C$2:$C$5</xm:f>
          </x14:formula1>
          <xm:sqref>E14:E30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6783-FE34-4DEC-9F40-7712E5DA7A1D}">
  <sheetPr>
    <tabColor rgb="FF6FA0DB"/>
  </sheetPr>
  <dimension ref="A1:P71"/>
  <sheetViews>
    <sheetView topLeftCell="B1" zoomScale="90" zoomScaleNormal="90" workbookViewId="0">
      <selection activeCell="H12" sqref="H12:J12"/>
    </sheetView>
  </sheetViews>
  <sheetFormatPr baseColWidth="10" defaultColWidth="10.7109375" defaultRowHeight="15" x14ac:dyDescent="0.25"/>
  <cols>
    <col min="1" max="1" width="10.5703125" style="29" hidden="1" customWidth="1"/>
    <col min="2" max="3" width="25.5703125" style="29" customWidth="1"/>
    <col min="4" max="8" width="15.5703125" style="29" customWidth="1"/>
    <col min="9" max="10" width="15.5703125" style="30" customWidth="1"/>
    <col min="11" max="11" width="15.5703125" style="29" customWidth="1"/>
    <col min="12" max="13" width="13.42578125" style="30" customWidth="1"/>
    <col min="14" max="16" width="15.5703125" style="30" hidden="1" customWidth="1"/>
    <col min="17" max="20" width="15.5703125" style="30" customWidth="1"/>
    <col min="21" max="16384" width="10.7109375" style="30"/>
  </cols>
  <sheetData>
    <row r="1" spans="1:16" ht="21" x14ac:dyDescent="0.35">
      <c r="B1" s="152" t="s">
        <v>19</v>
      </c>
      <c r="C1" s="152"/>
      <c r="D1" s="152"/>
      <c r="E1" s="152"/>
      <c r="F1" s="152"/>
      <c r="G1" s="152"/>
      <c r="H1" s="152"/>
      <c r="I1" s="152"/>
      <c r="J1" s="152"/>
      <c r="K1" s="152"/>
    </row>
    <row r="2" spans="1:16" x14ac:dyDescent="0.25">
      <c r="B2" s="175"/>
      <c r="C2" s="175"/>
      <c r="D2" s="175"/>
      <c r="E2" s="175"/>
      <c r="F2" s="175"/>
      <c r="G2" s="175"/>
      <c r="H2" s="175"/>
      <c r="I2" s="175"/>
      <c r="J2" s="175"/>
      <c r="K2" s="175"/>
      <c r="L2" s="31"/>
      <c r="M2" s="31"/>
      <c r="N2" s="31"/>
    </row>
    <row r="3" spans="1:16" ht="14.65" customHeight="1" x14ac:dyDescent="0.25">
      <c r="B3" s="155" t="s">
        <v>49</v>
      </c>
      <c r="C3" s="155"/>
      <c r="D3" s="155"/>
      <c r="E3" s="155"/>
      <c r="F3" s="155"/>
      <c r="G3" s="155"/>
      <c r="H3" s="155"/>
      <c r="I3" s="65" t="s">
        <v>63</v>
      </c>
      <c r="J3" s="74" t="s">
        <v>64</v>
      </c>
      <c r="K3" s="71"/>
      <c r="L3" s="33"/>
      <c r="M3" s="33"/>
      <c r="N3" s="33"/>
    </row>
    <row r="4" spans="1:16" ht="14.65" customHeight="1" x14ac:dyDescent="0.25">
      <c r="B4" s="176" t="s">
        <v>48</v>
      </c>
      <c r="C4" s="176"/>
      <c r="D4" s="176"/>
      <c r="E4" s="176"/>
      <c r="F4" s="176"/>
      <c r="G4" s="176"/>
      <c r="H4" s="177"/>
      <c r="I4" s="65" t="s">
        <v>60</v>
      </c>
      <c r="J4" s="73" t="s">
        <v>62</v>
      </c>
      <c r="K4" s="72"/>
      <c r="L4" s="34"/>
      <c r="M4" s="34"/>
      <c r="N4" s="34"/>
    </row>
    <row r="5" spans="1:16" ht="14.65" customHeight="1" x14ac:dyDescent="0.25">
      <c r="B5" s="155" t="s">
        <v>53</v>
      </c>
      <c r="C5" s="155"/>
      <c r="D5" s="155"/>
      <c r="E5" s="155"/>
      <c r="F5" s="155"/>
      <c r="G5" s="155"/>
      <c r="H5" s="177"/>
      <c r="I5" s="65"/>
      <c r="J5" s="74"/>
      <c r="K5" s="72"/>
      <c r="L5" s="33"/>
      <c r="M5" s="33"/>
      <c r="N5" s="33"/>
    </row>
    <row r="6" spans="1:16" ht="14.65" customHeight="1" x14ac:dyDescent="0.25">
      <c r="B6" s="155"/>
      <c r="C6" s="155"/>
      <c r="D6" s="155"/>
      <c r="E6" s="155"/>
      <c r="F6" s="155"/>
      <c r="G6" s="155"/>
      <c r="H6" s="155"/>
      <c r="I6" s="155"/>
      <c r="J6" s="177"/>
      <c r="K6" s="177"/>
      <c r="L6" s="33"/>
      <c r="M6" s="33"/>
      <c r="N6" s="33"/>
    </row>
    <row r="7" spans="1:16" ht="44.1" customHeight="1" x14ac:dyDescent="0.25">
      <c r="B7" s="178" t="s">
        <v>59</v>
      </c>
      <c r="C7" s="178"/>
      <c r="D7" s="178"/>
      <c r="E7" s="178"/>
      <c r="F7" s="178"/>
      <c r="G7" s="178"/>
      <c r="H7" s="178"/>
      <c r="I7" s="178"/>
      <c r="J7" s="178"/>
      <c r="K7" s="178"/>
      <c r="L7" s="35"/>
      <c r="M7" s="35"/>
      <c r="N7" s="35"/>
    </row>
    <row r="8" spans="1:16" x14ac:dyDescent="0.25">
      <c r="B8" s="153"/>
      <c r="C8" s="153"/>
      <c r="D8" s="153"/>
      <c r="E8" s="153"/>
      <c r="F8" s="153"/>
      <c r="G8" s="153"/>
      <c r="H8" s="153"/>
      <c r="I8" s="153"/>
      <c r="J8" s="177"/>
      <c r="K8" s="177"/>
      <c r="L8" s="36"/>
      <c r="M8" s="106"/>
      <c r="N8" s="36"/>
    </row>
    <row r="9" spans="1:16" s="54" customFormat="1" ht="19.5" thickBot="1" x14ac:dyDescent="0.35">
      <c r="A9" s="29"/>
      <c r="B9" s="174" t="s">
        <v>55</v>
      </c>
      <c r="C9" s="174"/>
      <c r="D9" s="174"/>
      <c r="E9" s="174"/>
      <c r="F9" s="174"/>
      <c r="G9" s="174"/>
      <c r="H9" s="174"/>
      <c r="I9" s="174"/>
      <c r="J9" s="174"/>
      <c r="K9" s="174"/>
    </row>
    <row r="10" spans="1:16" s="56" customFormat="1" ht="28.5" customHeight="1" x14ac:dyDescent="0.2">
      <c r="A10" s="181" t="s">
        <v>9</v>
      </c>
      <c r="B10" s="183" t="s">
        <v>1</v>
      </c>
      <c r="C10" s="183" t="s">
        <v>2</v>
      </c>
      <c r="D10" s="185" t="s">
        <v>14</v>
      </c>
      <c r="E10" s="186"/>
      <c r="F10" s="186"/>
      <c r="G10" s="187"/>
      <c r="H10" s="179" t="s">
        <v>58</v>
      </c>
      <c r="I10" s="179"/>
      <c r="J10" s="179"/>
      <c r="K10" s="180"/>
      <c r="L10" s="55"/>
      <c r="M10" s="55"/>
      <c r="N10" s="75" t="s">
        <v>36</v>
      </c>
      <c r="O10" s="76" t="s">
        <v>37</v>
      </c>
      <c r="P10" s="77" t="s">
        <v>38</v>
      </c>
    </row>
    <row r="11" spans="1:16" s="56" customFormat="1" ht="15.75" thickBot="1" x14ac:dyDescent="0.3">
      <c r="A11" s="182"/>
      <c r="B11" s="184"/>
      <c r="C11" s="184"/>
      <c r="D11" s="61" t="s">
        <v>3</v>
      </c>
      <c r="E11" s="61" t="s">
        <v>10</v>
      </c>
      <c r="F11" s="61" t="s">
        <v>11</v>
      </c>
      <c r="G11" s="62" t="s">
        <v>12</v>
      </c>
      <c r="H11" s="63" t="s">
        <v>3</v>
      </c>
      <c r="I11" s="63" t="s">
        <v>10</v>
      </c>
      <c r="J11" s="63" t="s">
        <v>11</v>
      </c>
      <c r="K11" s="64" t="s">
        <v>12</v>
      </c>
      <c r="L11" s="30"/>
      <c r="M11" s="30"/>
      <c r="N11" s="78" t="s">
        <v>65</v>
      </c>
      <c r="O11" s="79" t="s">
        <v>65</v>
      </c>
      <c r="P11" s="80" t="s">
        <v>65</v>
      </c>
    </row>
    <row r="12" spans="1:16" x14ac:dyDescent="0.25">
      <c r="A12" s="57">
        <v>42923</v>
      </c>
      <c r="B12" s="141"/>
      <c r="C12" s="142"/>
      <c r="D12" s="143"/>
      <c r="E12" s="144"/>
      <c r="F12" s="145"/>
      <c r="G12" s="116">
        <f>((F12*24)-(E12*24))</f>
        <v>0</v>
      </c>
      <c r="H12" s="146"/>
      <c r="I12" s="147"/>
      <c r="J12" s="147"/>
      <c r="K12" s="58">
        <f>((J12*24)-(I12*24))</f>
        <v>0</v>
      </c>
      <c r="N12" s="81">
        <f t="shared" ref="N12:N43" si="0">SUMIFS(G12, D12, "Freitag")+SUMIFS(K12, H12, "Freitag")</f>
        <v>0</v>
      </c>
      <c r="O12" s="40">
        <f t="shared" ref="O12:O43" si="1">IF(AND(I12&lt;&gt;"", J12&lt;&gt;"", I12&lt;J12,I12&lt;TIME(8,30,0),J12&gt;TIME(8,0,0)),MAX(0,MIN(J12,TIME(10,0,0)) - MAX(I12, TIME(8,0,0))), 0)*24+IF(AND(E12&lt;&gt;"", F12&lt;&gt;"", E12&lt;F12,E12&lt;TIME(8,30,0),F12&gt;TIME(8,0,0)),MAX(0,MIN(F12,TIME(10,0,0)) - MAX(E12, TIME(8,0,0))), 0)*24</f>
        <v>0</v>
      </c>
      <c r="P12" s="82">
        <f t="shared" ref="P12:P43" si="2">IF(AND(I12&lt;&gt;"", J12&lt;&gt;"", I12&lt;J12,I12&lt;TIME(17,0,0),J12&gt;TIME(17,0,0)),MAX(0,MIN(J12,TIME(20,0,0)) - MAX(I12, TIME(17,0,0))), 0)*24+IF(AND(E12&lt;&gt;"", F12&lt;&gt;"", E12&lt;F12,E12&lt;TIME(17,0,0),F12&gt;TIME(17,0,0)),MAX(0,MIN(F12,TIME(20,0,0)) - MAX(E12, TIME(17,0,0))), 0)*24</f>
        <v>0</v>
      </c>
    </row>
    <row r="13" spans="1:16" x14ac:dyDescent="0.25">
      <c r="A13" s="57">
        <v>42923</v>
      </c>
      <c r="B13" s="141"/>
      <c r="C13" s="142"/>
      <c r="D13" s="143"/>
      <c r="E13" s="144"/>
      <c r="F13" s="145"/>
      <c r="G13" s="116">
        <f>((F13*24)-(E13*24))</f>
        <v>0</v>
      </c>
      <c r="H13" s="48"/>
      <c r="I13" s="133"/>
      <c r="J13" s="133"/>
      <c r="K13" s="58">
        <f t="shared" ref="K13:K69" si="3">((J13*24)-(I13*24))</f>
        <v>0</v>
      </c>
      <c r="N13" s="81">
        <f t="shared" si="0"/>
        <v>0</v>
      </c>
      <c r="O13" s="40">
        <f t="shared" si="1"/>
        <v>0</v>
      </c>
      <c r="P13" s="82">
        <f t="shared" si="2"/>
        <v>0</v>
      </c>
    </row>
    <row r="14" spans="1:16" x14ac:dyDescent="0.25">
      <c r="A14" s="57">
        <v>42923</v>
      </c>
      <c r="B14" s="143"/>
      <c r="C14" s="143"/>
      <c r="D14" s="143"/>
      <c r="E14" s="144"/>
      <c r="F14" s="145"/>
      <c r="G14" s="116">
        <f>((F14*24)-(E14*24))</f>
        <v>0</v>
      </c>
      <c r="H14" s="48"/>
      <c r="I14" s="133"/>
      <c r="J14" s="133"/>
      <c r="K14" s="58">
        <f t="shared" si="3"/>
        <v>0</v>
      </c>
      <c r="N14" s="81">
        <f t="shared" si="0"/>
        <v>0</v>
      </c>
      <c r="O14" s="40">
        <f t="shared" si="1"/>
        <v>0</v>
      </c>
      <c r="P14" s="82">
        <f t="shared" si="2"/>
        <v>0</v>
      </c>
    </row>
    <row r="15" spans="1:16" x14ac:dyDescent="0.25">
      <c r="A15" s="57">
        <v>42923</v>
      </c>
      <c r="B15" s="143"/>
      <c r="C15" s="143"/>
      <c r="D15" s="143"/>
      <c r="E15" s="144"/>
      <c r="F15" s="145"/>
      <c r="G15" s="116">
        <f t="shared" ref="G15:G69" si="4">((F15*24)-(E15*24))</f>
        <v>0</v>
      </c>
      <c r="H15" s="48"/>
      <c r="I15" s="133"/>
      <c r="J15" s="133"/>
      <c r="K15" s="58">
        <f t="shared" si="3"/>
        <v>0</v>
      </c>
      <c r="N15" s="81">
        <f t="shared" si="0"/>
        <v>0</v>
      </c>
      <c r="O15" s="40">
        <f t="shared" si="1"/>
        <v>0</v>
      </c>
      <c r="P15" s="82">
        <f t="shared" si="2"/>
        <v>0</v>
      </c>
    </row>
    <row r="16" spans="1:16" x14ac:dyDescent="0.25">
      <c r="A16" s="57"/>
      <c r="B16" s="143"/>
      <c r="C16" s="143"/>
      <c r="D16" s="143"/>
      <c r="E16" s="144"/>
      <c r="F16" s="145"/>
      <c r="G16" s="116">
        <f t="shared" si="4"/>
        <v>0</v>
      </c>
      <c r="H16" s="48"/>
      <c r="I16" s="133"/>
      <c r="J16" s="133"/>
      <c r="K16" s="58">
        <f t="shared" si="3"/>
        <v>0</v>
      </c>
      <c r="N16" s="81">
        <f t="shared" si="0"/>
        <v>0</v>
      </c>
      <c r="O16" s="40">
        <f t="shared" si="1"/>
        <v>0</v>
      </c>
      <c r="P16" s="82">
        <f t="shared" si="2"/>
        <v>0</v>
      </c>
    </row>
    <row r="17" spans="1:16" x14ac:dyDescent="0.25">
      <c r="A17" s="57"/>
      <c r="B17" s="143"/>
      <c r="C17" s="143"/>
      <c r="D17" s="143"/>
      <c r="E17" s="144"/>
      <c r="F17" s="145"/>
      <c r="G17" s="116">
        <f t="shared" si="4"/>
        <v>0</v>
      </c>
      <c r="H17" s="48"/>
      <c r="I17" s="133"/>
      <c r="J17" s="133"/>
      <c r="K17" s="58">
        <f t="shared" si="3"/>
        <v>0</v>
      </c>
      <c r="N17" s="81">
        <f t="shared" si="0"/>
        <v>0</v>
      </c>
      <c r="O17" s="40">
        <f t="shared" si="1"/>
        <v>0</v>
      </c>
      <c r="P17" s="82">
        <f t="shared" si="2"/>
        <v>0</v>
      </c>
    </row>
    <row r="18" spans="1:16" x14ac:dyDescent="0.25">
      <c r="A18" s="57"/>
      <c r="B18" s="143"/>
      <c r="C18" s="143"/>
      <c r="D18" s="143"/>
      <c r="E18" s="144"/>
      <c r="F18" s="145"/>
      <c r="G18" s="116">
        <f t="shared" si="4"/>
        <v>0</v>
      </c>
      <c r="H18" s="48"/>
      <c r="I18" s="133"/>
      <c r="J18" s="133"/>
      <c r="K18" s="58">
        <f t="shared" si="3"/>
        <v>0</v>
      </c>
      <c r="N18" s="81">
        <f t="shared" si="0"/>
        <v>0</v>
      </c>
      <c r="O18" s="40">
        <f t="shared" si="1"/>
        <v>0</v>
      </c>
      <c r="P18" s="82">
        <f t="shared" si="2"/>
        <v>0</v>
      </c>
    </row>
    <row r="19" spans="1:16" x14ac:dyDescent="0.25">
      <c r="A19" s="57"/>
      <c r="B19" s="143"/>
      <c r="C19" s="143"/>
      <c r="D19" s="143"/>
      <c r="E19" s="144"/>
      <c r="F19" s="145"/>
      <c r="G19" s="116">
        <f t="shared" si="4"/>
        <v>0</v>
      </c>
      <c r="H19" s="48"/>
      <c r="I19" s="133"/>
      <c r="J19" s="133"/>
      <c r="K19" s="58">
        <f t="shared" si="3"/>
        <v>0</v>
      </c>
      <c r="N19" s="81">
        <f t="shared" si="0"/>
        <v>0</v>
      </c>
      <c r="O19" s="40">
        <f t="shared" si="1"/>
        <v>0</v>
      </c>
      <c r="P19" s="82">
        <f t="shared" si="2"/>
        <v>0</v>
      </c>
    </row>
    <row r="20" spans="1:16" x14ac:dyDescent="0.25">
      <c r="A20" s="57"/>
      <c r="B20" s="143"/>
      <c r="C20" s="143"/>
      <c r="D20" s="143"/>
      <c r="E20" s="144"/>
      <c r="F20" s="145"/>
      <c r="G20" s="116">
        <f t="shared" si="4"/>
        <v>0</v>
      </c>
      <c r="H20" s="48"/>
      <c r="I20" s="133"/>
      <c r="J20" s="133"/>
      <c r="K20" s="58">
        <f t="shared" si="3"/>
        <v>0</v>
      </c>
      <c r="N20" s="81">
        <f t="shared" si="0"/>
        <v>0</v>
      </c>
      <c r="O20" s="40">
        <f t="shared" si="1"/>
        <v>0</v>
      </c>
      <c r="P20" s="82">
        <f t="shared" si="2"/>
        <v>0</v>
      </c>
    </row>
    <row r="21" spans="1:16" x14ac:dyDescent="0.25">
      <c r="A21" s="57"/>
      <c r="B21" s="143"/>
      <c r="C21" s="143"/>
      <c r="D21" s="143"/>
      <c r="E21" s="144"/>
      <c r="F21" s="145"/>
      <c r="G21" s="116">
        <f t="shared" si="4"/>
        <v>0</v>
      </c>
      <c r="H21" s="48"/>
      <c r="I21" s="133"/>
      <c r="J21" s="133"/>
      <c r="K21" s="58">
        <f t="shared" si="3"/>
        <v>0</v>
      </c>
      <c r="N21" s="81">
        <f t="shared" si="0"/>
        <v>0</v>
      </c>
      <c r="O21" s="40">
        <f t="shared" si="1"/>
        <v>0</v>
      </c>
      <c r="P21" s="82">
        <f t="shared" si="2"/>
        <v>0</v>
      </c>
    </row>
    <row r="22" spans="1:16" x14ac:dyDescent="0.25">
      <c r="A22" s="57"/>
      <c r="B22" s="143"/>
      <c r="C22" s="143"/>
      <c r="D22" s="143"/>
      <c r="E22" s="144"/>
      <c r="F22" s="145"/>
      <c r="G22" s="116">
        <f t="shared" si="4"/>
        <v>0</v>
      </c>
      <c r="H22" s="48"/>
      <c r="I22" s="133"/>
      <c r="J22" s="133"/>
      <c r="K22" s="58">
        <f t="shared" si="3"/>
        <v>0</v>
      </c>
      <c r="N22" s="81">
        <f t="shared" si="0"/>
        <v>0</v>
      </c>
      <c r="O22" s="40">
        <f t="shared" si="1"/>
        <v>0</v>
      </c>
      <c r="P22" s="82">
        <f t="shared" si="2"/>
        <v>0</v>
      </c>
    </row>
    <row r="23" spans="1:16" x14ac:dyDescent="0.25">
      <c r="A23" s="57"/>
      <c r="B23" s="143"/>
      <c r="C23" s="143"/>
      <c r="D23" s="143"/>
      <c r="E23" s="144"/>
      <c r="F23" s="145"/>
      <c r="G23" s="116">
        <f t="shared" si="4"/>
        <v>0</v>
      </c>
      <c r="H23" s="48"/>
      <c r="I23" s="133"/>
      <c r="J23" s="133"/>
      <c r="K23" s="58">
        <f t="shared" si="3"/>
        <v>0</v>
      </c>
      <c r="N23" s="81">
        <f t="shared" si="0"/>
        <v>0</v>
      </c>
      <c r="O23" s="40">
        <f t="shared" si="1"/>
        <v>0</v>
      </c>
      <c r="P23" s="82">
        <f t="shared" si="2"/>
        <v>0</v>
      </c>
    </row>
    <row r="24" spans="1:16" x14ac:dyDescent="0.25">
      <c r="A24" s="57"/>
      <c r="B24" s="143"/>
      <c r="C24" s="143"/>
      <c r="D24" s="143"/>
      <c r="E24" s="144"/>
      <c r="F24" s="145"/>
      <c r="G24" s="116">
        <f t="shared" si="4"/>
        <v>0</v>
      </c>
      <c r="H24" s="48"/>
      <c r="I24" s="133"/>
      <c r="J24" s="133"/>
      <c r="K24" s="58">
        <f t="shared" si="3"/>
        <v>0</v>
      </c>
      <c r="N24" s="81">
        <f t="shared" si="0"/>
        <v>0</v>
      </c>
      <c r="O24" s="40">
        <f t="shared" si="1"/>
        <v>0</v>
      </c>
      <c r="P24" s="82">
        <f t="shared" si="2"/>
        <v>0</v>
      </c>
    </row>
    <row r="25" spans="1:16" x14ac:dyDescent="0.25">
      <c r="A25" s="57"/>
      <c r="B25" s="143"/>
      <c r="C25" s="143"/>
      <c r="D25" s="143"/>
      <c r="E25" s="144"/>
      <c r="F25" s="145"/>
      <c r="G25" s="116">
        <f t="shared" si="4"/>
        <v>0</v>
      </c>
      <c r="H25" s="48"/>
      <c r="I25" s="133"/>
      <c r="J25" s="133"/>
      <c r="K25" s="58">
        <f t="shared" si="3"/>
        <v>0</v>
      </c>
      <c r="N25" s="81">
        <f t="shared" si="0"/>
        <v>0</v>
      </c>
      <c r="O25" s="40">
        <f t="shared" si="1"/>
        <v>0</v>
      </c>
      <c r="P25" s="82">
        <f t="shared" si="2"/>
        <v>0</v>
      </c>
    </row>
    <row r="26" spans="1:16" x14ac:dyDescent="0.25">
      <c r="A26" s="57"/>
      <c r="B26" s="143"/>
      <c r="C26" s="143"/>
      <c r="D26" s="143"/>
      <c r="E26" s="144"/>
      <c r="F26" s="145"/>
      <c r="G26" s="116">
        <f t="shared" si="4"/>
        <v>0</v>
      </c>
      <c r="H26" s="48"/>
      <c r="I26" s="133"/>
      <c r="J26" s="133"/>
      <c r="K26" s="58">
        <f t="shared" si="3"/>
        <v>0</v>
      </c>
      <c r="N26" s="81">
        <f t="shared" si="0"/>
        <v>0</v>
      </c>
      <c r="O26" s="40">
        <f t="shared" si="1"/>
        <v>0</v>
      </c>
      <c r="P26" s="82">
        <f t="shared" si="2"/>
        <v>0</v>
      </c>
    </row>
    <row r="27" spans="1:16" x14ac:dyDescent="0.25">
      <c r="A27" s="57"/>
      <c r="B27" s="143"/>
      <c r="C27" s="143"/>
      <c r="D27" s="143"/>
      <c r="E27" s="144"/>
      <c r="F27" s="145"/>
      <c r="G27" s="116">
        <f t="shared" si="4"/>
        <v>0</v>
      </c>
      <c r="H27" s="48"/>
      <c r="I27" s="133"/>
      <c r="J27" s="133"/>
      <c r="K27" s="58">
        <f t="shared" si="3"/>
        <v>0</v>
      </c>
      <c r="N27" s="81">
        <f t="shared" si="0"/>
        <v>0</v>
      </c>
      <c r="O27" s="40">
        <f t="shared" si="1"/>
        <v>0</v>
      </c>
      <c r="P27" s="82">
        <f t="shared" si="2"/>
        <v>0</v>
      </c>
    </row>
    <row r="28" spans="1:16" x14ac:dyDescent="0.25">
      <c r="A28" s="57"/>
      <c r="B28" s="143"/>
      <c r="C28" s="143"/>
      <c r="D28" s="143"/>
      <c r="E28" s="144"/>
      <c r="F28" s="147"/>
      <c r="G28" s="116">
        <f t="shared" si="4"/>
        <v>0</v>
      </c>
      <c r="H28" s="48"/>
      <c r="I28" s="133"/>
      <c r="J28" s="133"/>
      <c r="K28" s="58">
        <f t="shared" si="3"/>
        <v>0</v>
      </c>
      <c r="N28" s="81">
        <f t="shared" si="0"/>
        <v>0</v>
      </c>
      <c r="O28" s="40">
        <f t="shared" si="1"/>
        <v>0</v>
      </c>
      <c r="P28" s="82">
        <f t="shared" si="2"/>
        <v>0</v>
      </c>
    </row>
    <row r="29" spans="1:16" x14ac:dyDescent="0.25">
      <c r="A29" s="57"/>
      <c r="B29" s="48"/>
      <c r="C29" s="48"/>
      <c r="D29" s="48"/>
      <c r="E29" s="132"/>
      <c r="F29" s="133"/>
      <c r="G29" s="116">
        <f t="shared" si="4"/>
        <v>0</v>
      </c>
      <c r="H29" s="48"/>
      <c r="I29" s="133"/>
      <c r="J29" s="133"/>
      <c r="K29" s="58">
        <f t="shared" si="3"/>
        <v>0</v>
      </c>
      <c r="N29" s="81">
        <f t="shared" si="0"/>
        <v>0</v>
      </c>
      <c r="O29" s="40">
        <f t="shared" si="1"/>
        <v>0</v>
      </c>
      <c r="P29" s="82">
        <f t="shared" si="2"/>
        <v>0</v>
      </c>
    </row>
    <row r="30" spans="1:16" x14ac:dyDescent="0.25">
      <c r="A30" s="57"/>
      <c r="B30" s="48"/>
      <c r="C30" s="48"/>
      <c r="D30" s="48"/>
      <c r="E30" s="132"/>
      <c r="F30" s="133"/>
      <c r="G30" s="116">
        <f t="shared" si="4"/>
        <v>0</v>
      </c>
      <c r="H30" s="48"/>
      <c r="I30" s="133"/>
      <c r="J30" s="133"/>
      <c r="K30" s="58">
        <f t="shared" si="3"/>
        <v>0</v>
      </c>
      <c r="N30" s="81">
        <f t="shared" si="0"/>
        <v>0</v>
      </c>
      <c r="O30" s="40">
        <f t="shared" si="1"/>
        <v>0</v>
      </c>
      <c r="P30" s="82">
        <f t="shared" si="2"/>
        <v>0</v>
      </c>
    </row>
    <row r="31" spans="1:16" x14ac:dyDescent="0.25">
      <c r="A31" s="57"/>
      <c r="B31" s="48"/>
      <c r="C31" s="48"/>
      <c r="D31" s="48"/>
      <c r="E31" s="132"/>
      <c r="F31" s="133"/>
      <c r="G31" s="116">
        <f t="shared" si="4"/>
        <v>0</v>
      </c>
      <c r="H31" s="48"/>
      <c r="I31" s="133"/>
      <c r="J31" s="133"/>
      <c r="K31" s="58">
        <f t="shared" si="3"/>
        <v>0</v>
      </c>
      <c r="N31" s="81">
        <f t="shared" si="0"/>
        <v>0</v>
      </c>
      <c r="O31" s="40">
        <f t="shared" si="1"/>
        <v>0</v>
      </c>
      <c r="P31" s="82">
        <f t="shared" si="2"/>
        <v>0</v>
      </c>
    </row>
    <row r="32" spans="1:16" x14ac:dyDescent="0.25">
      <c r="A32" s="57"/>
      <c r="B32" s="48"/>
      <c r="C32" s="48"/>
      <c r="D32" s="48"/>
      <c r="E32" s="132"/>
      <c r="F32" s="133"/>
      <c r="G32" s="116">
        <f t="shared" si="4"/>
        <v>0</v>
      </c>
      <c r="H32" s="48"/>
      <c r="I32" s="133"/>
      <c r="J32" s="133"/>
      <c r="K32" s="58">
        <f t="shared" si="3"/>
        <v>0</v>
      </c>
      <c r="N32" s="81">
        <f t="shared" si="0"/>
        <v>0</v>
      </c>
      <c r="O32" s="40">
        <f t="shared" si="1"/>
        <v>0</v>
      </c>
      <c r="P32" s="82">
        <f t="shared" si="2"/>
        <v>0</v>
      </c>
    </row>
    <row r="33" spans="1:16" x14ac:dyDescent="0.25">
      <c r="A33" s="57"/>
      <c r="B33" s="48"/>
      <c r="C33" s="48"/>
      <c r="D33" s="48"/>
      <c r="E33" s="132"/>
      <c r="F33" s="133"/>
      <c r="G33" s="116">
        <f t="shared" si="4"/>
        <v>0</v>
      </c>
      <c r="H33" s="48"/>
      <c r="I33" s="133"/>
      <c r="J33" s="133"/>
      <c r="K33" s="58">
        <f t="shared" si="3"/>
        <v>0</v>
      </c>
      <c r="N33" s="81">
        <f>SUMIFS(G33, D33, "Freitag")+SUMIFS(K33, H33, "Freitag")</f>
        <v>0</v>
      </c>
      <c r="O33" s="40">
        <f t="shared" si="1"/>
        <v>0</v>
      </c>
      <c r="P33" s="82">
        <f t="shared" si="2"/>
        <v>0</v>
      </c>
    </row>
    <row r="34" spans="1:16" x14ac:dyDescent="0.25">
      <c r="A34" s="57"/>
      <c r="B34" s="48"/>
      <c r="C34" s="48"/>
      <c r="D34" s="48"/>
      <c r="E34" s="132"/>
      <c r="F34" s="133"/>
      <c r="G34" s="116">
        <f t="shared" si="4"/>
        <v>0</v>
      </c>
      <c r="H34" s="48"/>
      <c r="I34" s="133"/>
      <c r="J34" s="133"/>
      <c r="K34" s="58">
        <f t="shared" si="3"/>
        <v>0</v>
      </c>
      <c r="N34" s="81">
        <f t="shared" si="0"/>
        <v>0</v>
      </c>
      <c r="O34" s="40">
        <f t="shared" si="1"/>
        <v>0</v>
      </c>
      <c r="P34" s="82">
        <f t="shared" si="2"/>
        <v>0</v>
      </c>
    </row>
    <row r="35" spans="1:16" x14ac:dyDescent="0.25">
      <c r="A35" s="57"/>
      <c r="B35" s="48"/>
      <c r="C35" s="48"/>
      <c r="D35" s="48"/>
      <c r="E35" s="132"/>
      <c r="F35" s="133"/>
      <c r="G35" s="116">
        <f t="shared" si="4"/>
        <v>0</v>
      </c>
      <c r="H35" s="48"/>
      <c r="I35" s="133"/>
      <c r="J35" s="133"/>
      <c r="K35" s="58">
        <f t="shared" si="3"/>
        <v>0</v>
      </c>
      <c r="N35" s="81">
        <f t="shared" si="0"/>
        <v>0</v>
      </c>
      <c r="O35" s="40">
        <f t="shared" si="1"/>
        <v>0</v>
      </c>
      <c r="P35" s="82">
        <f t="shared" si="2"/>
        <v>0</v>
      </c>
    </row>
    <row r="36" spans="1:16" x14ac:dyDescent="0.25">
      <c r="A36" s="57"/>
      <c r="B36" s="48"/>
      <c r="C36" s="48"/>
      <c r="D36" s="48"/>
      <c r="E36" s="132"/>
      <c r="F36" s="133"/>
      <c r="G36" s="116">
        <f t="shared" si="4"/>
        <v>0</v>
      </c>
      <c r="H36" s="48"/>
      <c r="I36" s="133"/>
      <c r="J36" s="133"/>
      <c r="K36" s="41">
        <f t="shared" si="3"/>
        <v>0</v>
      </c>
      <c r="N36" s="81">
        <f t="shared" si="0"/>
        <v>0</v>
      </c>
      <c r="O36" s="40">
        <f t="shared" si="1"/>
        <v>0</v>
      </c>
      <c r="P36" s="82">
        <f t="shared" si="2"/>
        <v>0</v>
      </c>
    </row>
    <row r="37" spans="1:16" x14ac:dyDescent="0.25">
      <c r="A37" s="57"/>
      <c r="B37" s="48"/>
      <c r="C37" s="48"/>
      <c r="D37" s="48"/>
      <c r="E37" s="132"/>
      <c r="F37" s="133"/>
      <c r="G37" s="116">
        <f t="shared" si="4"/>
        <v>0</v>
      </c>
      <c r="H37" s="48"/>
      <c r="I37" s="133"/>
      <c r="J37" s="133"/>
      <c r="K37" s="58">
        <f t="shared" si="3"/>
        <v>0</v>
      </c>
      <c r="N37" s="81">
        <f t="shared" si="0"/>
        <v>0</v>
      </c>
      <c r="O37" s="40">
        <f t="shared" si="1"/>
        <v>0</v>
      </c>
      <c r="P37" s="82">
        <f t="shared" si="2"/>
        <v>0</v>
      </c>
    </row>
    <row r="38" spans="1:16" x14ac:dyDescent="0.25">
      <c r="A38" s="57"/>
      <c r="B38" s="48"/>
      <c r="C38" s="48"/>
      <c r="D38" s="48"/>
      <c r="E38" s="133"/>
      <c r="F38" s="133"/>
      <c r="G38" s="116">
        <f t="shared" si="4"/>
        <v>0</v>
      </c>
      <c r="H38" s="48"/>
      <c r="I38" s="133"/>
      <c r="J38" s="133"/>
      <c r="K38" s="58">
        <f t="shared" si="3"/>
        <v>0</v>
      </c>
      <c r="N38" s="81">
        <f t="shared" si="0"/>
        <v>0</v>
      </c>
      <c r="O38" s="40">
        <f t="shared" si="1"/>
        <v>0</v>
      </c>
      <c r="P38" s="82">
        <f t="shared" si="2"/>
        <v>0</v>
      </c>
    </row>
    <row r="39" spans="1:16" x14ac:dyDescent="0.25">
      <c r="A39" s="57"/>
      <c r="B39" s="48"/>
      <c r="C39" s="48"/>
      <c r="D39" s="48"/>
      <c r="E39" s="133"/>
      <c r="F39" s="133"/>
      <c r="G39" s="116">
        <f t="shared" si="4"/>
        <v>0</v>
      </c>
      <c r="H39" s="48"/>
      <c r="I39" s="133"/>
      <c r="J39" s="133"/>
      <c r="K39" s="58">
        <f t="shared" si="3"/>
        <v>0</v>
      </c>
      <c r="N39" s="81">
        <f t="shared" si="0"/>
        <v>0</v>
      </c>
      <c r="O39" s="40">
        <f t="shared" si="1"/>
        <v>0</v>
      </c>
      <c r="P39" s="82">
        <f t="shared" si="2"/>
        <v>0</v>
      </c>
    </row>
    <row r="40" spans="1:16" x14ac:dyDescent="0.25">
      <c r="A40" s="57"/>
      <c r="B40" s="48"/>
      <c r="C40" s="48"/>
      <c r="D40" s="48"/>
      <c r="E40" s="133"/>
      <c r="F40" s="133"/>
      <c r="G40" s="116">
        <f t="shared" si="4"/>
        <v>0</v>
      </c>
      <c r="H40" s="48"/>
      <c r="I40" s="133"/>
      <c r="J40" s="133"/>
      <c r="K40" s="58">
        <f t="shared" si="3"/>
        <v>0</v>
      </c>
      <c r="N40" s="81">
        <f t="shared" si="0"/>
        <v>0</v>
      </c>
      <c r="O40" s="40">
        <f t="shared" si="1"/>
        <v>0</v>
      </c>
      <c r="P40" s="82">
        <f t="shared" si="2"/>
        <v>0</v>
      </c>
    </row>
    <row r="41" spans="1:16" x14ac:dyDescent="0.25">
      <c r="A41" s="57"/>
      <c r="B41" s="48"/>
      <c r="C41" s="48"/>
      <c r="D41" s="48"/>
      <c r="E41" s="133"/>
      <c r="F41" s="133"/>
      <c r="G41" s="116">
        <f t="shared" si="4"/>
        <v>0</v>
      </c>
      <c r="H41" s="48"/>
      <c r="I41" s="133"/>
      <c r="J41" s="133"/>
      <c r="K41" s="58">
        <f t="shared" si="3"/>
        <v>0</v>
      </c>
      <c r="N41" s="81">
        <f t="shared" si="0"/>
        <v>0</v>
      </c>
      <c r="O41" s="40">
        <f t="shared" si="1"/>
        <v>0</v>
      </c>
      <c r="P41" s="82">
        <f t="shared" si="2"/>
        <v>0</v>
      </c>
    </row>
    <row r="42" spans="1:16" x14ac:dyDescent="0.25">
      <c r="A42" s="57"/>
      <c r="B42" s="48"/>
      <c r="C42" s="48"/>
      <c r="D42" s="48"/>
      <c r="E42" s="133"/>
      <c r="F42" s="133"/>
      <c r="G42" s="116">
        <f t="shared" si="4"/>
        <v>0</v>
      </c>
      <c r="H42" s="48"/>
      <c r="I42" s="133"/>
      <c r="J42" s="133"/>
      <c r="K42" s="58">
        <f t="shared" si="3"/>
        <v>0</v>
      </c>
      <c r="N42" s="81">
        <f t="shared" si="0"/>
        <v>0</v>
      </c>
      <c r="O42" s="40">
        <f t="shared" si="1"/>
        <v>0</v>
      </c>
      <c r="P42" s="82">
        <f t="shared" si="2"/>
        <v>0</v>
      </c>
    </row>
    <row r="43" spans="1:16" x14ac:dyDescent="0.25">
      <c r="A43" s="57"/>
      <c r="B43" s="48"/>
      <c r="C43" s="48"/>
      <c r="D43" s="48"/>
      <c r="E43" s="133"/>
      <c r="F43" s="133"/>
      <c r="G43" s="116">
        <f t="shared" si="4"/>
        <v>0</v>
      </c>
      <c r="H43" s="48"/>
      <c r="I43" s="133"/>
      <c r="J43" s="133"/>
      <c r="K43" s="58">
        <f t="shared" si="3"/>
        <v>0</v>
      </c>
      <c r="N43" s="81">
        <f t="shared" si="0"/>
        <v>0</v>
      </c>
      <c r="O43" s="40">
        <f t="shared" si="1"/>
        <v>0</v>
      </c>
      <c r="P43" s="82">
        <f t="shared" si="2"/>
        <v>0</v>
      </c>
    </row>
    <row r="44" spans="1:16" x14ac:dyDescent="0.25">
      <c r="A44" s="57"/>
      <c r="B44" s="48"/>
      <c r="C44" s="48"/>
      <c r="D44" s="48"/>
      <c r="E44" s="133"/>
      <c r="F44" s="133"/>
      <c r="G44" s="116">
        <f t="shared" si="4"/>
        <v>0</v>
      </c>
      <c r="H44" s="48"/>
      <c r="I44" s="133"/>
      <c r="J44" s="133"/>
      <c r="K44" s="58">
        <f t="shared" si="3"/>
        <v>0</v>
      </c>
      <c r="N44" s="81">
        <f t="shared" ref="N44:N69" si="5">SUMIFS(G44, D44, "Freitag")+SUMIFS(K44, H44, "Freitag")</f>
        <v>0</v>
      </c>
      <c r="O44" s="40">
        <f t="shared" ref="O44:O69" si="6">IF(AND(I44&lt;&gt;"", J44&lt;&gt;"", I44&lt;J44,I44&lt;TIME(8,30,0),J44&gt;TIME(8,0,0)),MAX(0,MIN(J44,TIME(10,0,0)) - MAX(I44, TIME(8,0,0))), 0)*24+IF(AND(E44&lt;&gt;"", F44&lt;&gt;"", E44&lt;F44,E44&lt;TIME(8,30,0),F44&gt;TIME(8,0,0)),MAX(0,MIN(F44,TIME(10,0,0)) - MAX(E44, TIME(8,0,0))), 0)*24</f>
        <v>0</v>
      </c>
      <c r="P44" s="82">
        <f t="shared" ref="P44:P69" si="7">IF(AND(I44&lt;&gt;"", J44&lt;&gt;"", I44&lt;J44,I44&lt;TIME(17,0,0),J44&gt;TIME(17,0,0)),MAX(0,MIN(J44,TIME(20,0,0)) - MAX(I44, TIME(17,0,0))), 0)*24+IF(AND(E44&lt;&gt;"", F44&lt;&gt;"", E44&lt;F44,E44&lt;TIME(17,0,0),F44&gt;TIME(17,0,0)),MAX(0,MIN(F44,TIME(20,0,0)) - MAX(E44, TIME(17,0,0))), 0)*24</f>
        <v>0</v>
      </c>
    </row>
    <row r="45" spans="1:16" x14ac:dyDescent="0.25">
      <c r="A45" s="57"/>
      <c r="B45" s="48"/>
      <c r="C45" s="48"/>
      <c r="D45" s="48"/>
      <c r="E45" s="133"/>
      <c r="F45" s="133"/>
      <c r="G45" s="116">
        <f t="shared" si="4"/>
        <v>0</v>
      </c>
      <c r="H45" s="48"/>
      <c r="I45" s="133"/>
      <c r="J45" s="133"/>
      <c r="K45" s="58">
        <f t="shared" si="3"/>
        <v>0</v>
      </c>
      <c r="N45" s="81">
        <f t="shared" si="5"/>
        <v>0</v>
      </c>
      <c r="O45" s="40">
        <f t="shared" si="6"/>
        <v>0</v>
      </c>
      <c r="P45" s="82">
        <f t="shared" si="7"/>
        <v>0</v>
      </c>
    </row>
    <row r="46" spans="1:16" x14ac:dyDescent="0.25">
      <c r="A46" s="57"/>
      <c r="B46" s="48"/>
      <c r="C46" s="48"/>
      <c r="D46" s="48"/>
      <c r="E46" s="133"/>
      <c r="F46" s="133"/>
      <c r="G46" s="116">
        <f t="shared" si="4"/>
        <v>0</v>
      </c>
      <c r="H46" s="48"/>
      <c r="I46" s="133"/>
      <c r="J46" s="133"/>
      <c r="K46" s="58">
        <f t="shared" si="3"/>
        <v>0</v>
      </c>
      <c r="N46" s="81">
        <f t="shared" si="5"/>
        <v>0</v>
      </c>
      <c r="O46" s="40">
        <f t="shared" si="6"/>
        <v>0</v>
      </c>
      <c r="P46" s="82">
        <f t="shared" si="7"/>
        <v>0</v>
      </c>
    </row>
    <row r="47" spans="1:16" x14ac:dyDescent="0.25">
      <c r="A47" s="57"/>
      <c r="B47" s="48"/>
      <c r="C47" s="48"/>
      <c r="D47" s="48"/>
      <c r="E47" s="133"/>
      <c r="F47" s="133"/>
      <c r="G47" s="116">
        <f t="shared" si="4"/>
        <v>0</v>
      </c>
      <c r="H47" s="48"/>
      <c r="I47" s="133"/>
      <c r="J47" s="133"/>
      <c r="K47" s="58">
        <f t="shared" si="3"/>
        <v>0</v>
      </c>
      <c r="N47" s="81">
        <f t="shared" si="5"/>
        <v>0</v>
      </c>
      <c r="O47" s="40">
        <f t="shared" si="6"/>
        <v>0</v>
      </c>
      <c r="P47" s="82">
        <f t="shared" si="7"/>
        <v>0</v>
      </c>
    </row>
    <row r="48" spans="1:16" x14ac:dyDescent="0.25">
      <c r="A48" s="57"/>
      <c r="B48" s="48"/>
      <c r="C48" s="48"/>
      <c r="D48" s="48"/>
      <c r="E48" s="133"/>
      <c r="F48" s="133"/>
      <c r="G48" s="116">
        <f t="shared" si="4"/>
        <v>0</v>
      </c>
      <c r="H48" s="48"/>
      <c r="I48" s="133"/>
      <c r="J48" s="133"/>
      <c r="K48" s="58">
        <f t="shared" si="3"/>
        <v>0</v>
      </c>
      <c r="N48" s="81">
        <f t="shared" si="5"/>
        <v>0</v>
      </c>
      <c r="O48" s="40">
        <f t="shared" si="6"/>
        <v>0</v>
      </c>
      <c r="P48" s="82">
        <f t="shared" si="7"/>
        <v>0</v>
      </c>
    </row>
    <row r="49" spans="1:16" x14ac:dyDescent="0.25">
      <c r="A49" s="57"/>
      <c r="B49" s="49"/>
      <c r="C49" s="49"/>
      <c r="D49" s="48"/>
      <c r="E49" s="133"/>
      <c r="F49" s="133"/>
      <c r="G49" s="116">
        <f t="shared" si="4"/>
        <v>0</v>
      </c>
      <c r="H49" s="48"/>
      <c r="I49" s="133"/>
      <c r="J49" s="133"/>
      <c r="K49" s="58">
        <f t="shared" si="3"/>
        <v>0</v>
      </c>
      <c r="N49" s="81">
        <f t="shared" si="5"/>
        <v>0</v>
      </c>
      <c r="O49" s="40">
        <f t="shared" si="6"/>
        <v>0</v>
      </c>
      <c r="P49" s="82">
        <f t="shared" si="7"/>
        <v>0</v>
      </c>
    </row>
    <row r="50" spans="1:16" x14ac:dyDescent="0.25">
      <c r="A50" s="57"/>
      <c r="B50" s="49"/>
      <c r="C50" s="49"/>
      <c r="D50" s="48"/>
      <c r="E50" s="133"/>
      <c r="F50" s="133"/>
      <c r="G50" s="116">
        <f t="shared" si="4"/>
        <v>0</v>
      </c>
      <c r="H50" s="48"/>
      <c r="I50" s="133"/>
      <c r="J50" s="133"/>
      <c r="K50" s="58">
        <f t="shared" si="3"/>
        <v>0</v>
      </c>
      <c r="N50" s="81">
        <f t="shared" si="5"/>
        <v>0</v>
      </c>
      <c r="O50" s="40">
        <f t="shared" si="6"/>
        <v>0</v>
      </c>
      <c r="P50" s="82">
        <f t="shared" si="7"/>
        <v>0</v>
      </c>
    </row>
    <row r="51" spans="1:16" x14ac:dyDescent="0.25">
      <c r="A51" s="57"/>
      <c r="B51" s="49"/>
      <c r="C51" s="49"/>
      <c r="D51" s="48"/>
      <c r="E51" s="133"/>
      <c r="F51" s="133"/>
      <c r="G51" s="116">
        <f t="shared" si="4"/>
        <v>0</v>
      </c>
      <c r="H51" s="48"/>
      <c r="I51" s="133"/>
      <c r="J51" s="133"/>
      <c r="K51" s="58">
        <f t="shared" si="3"/>
        <v>0</v>
      </c>
      <c r="N51" s="81">
        <f t="shared" si="5"/>
        <v>0</v>
      </c>
      <c r="O51" s="40">
        <f t="shared" si="6"/>
        <v>0</v>
      </c>
      <c r="P51" s="82">
        <f t="shared" si="7"/>
        <v>0</v>
      </c>
    </row>
    <row r="52" spans="1:16" x14ac:dyDescent="0.25">
      <c r="A52" s="57"/>
      <c r="B52" s="49"/>
      <c r="C52" s="49"/>
      <c r="D52" s="48"/>
      <c r="E52" s="133"/>
      <c r="F52" s="133"/>
      <c r="G52" s="116">
        <f t="shared" si="4"/>
        <v>0</v>
      </c>
      <c r="H52" s="48"/>
      <c r="I52" s="133"/>
      <c r="J52" s="133"/>
      <c r="K52" s="58">
        <f t="shared" si="3"/>
        <v>0</v>
      </c>
      <c r="N52" s="81">
        <f t="shared" si="5"/>
        <v>0</v>
      </c>
      <c r="O52" s="40">
        <f t="shared" si="6"/>
        <v>0</v>
      </c>
      <c r="P52" s="82">
        <f t="shared" si="7"/>
        <v>0</v>
      </c>
    </row>
    <row r="53" spans="1:16" x14ac:dyDescent="0.25">
      <c r="A53" s="57"/>
      <c r="B53" s="49"/>
      <c r="C53" s="49"/>
      <c r="D53" s="48"/>
      <c r="E53" s="133"/>
      <c r="F53" s="133"/>
      <c r="G53" s="116">
        <f t="shared" si="4"/>
        <v>0</v>
      </c>
      <c r="H53" s="48"/>
      <c r="I53" s="133"/>
      <c r="J53" s="133"/>
      <c r="K53" s="58">
        <f t="shared" si="3"/>
        <v>0</v>
      </c>
      <c r="N53" s="81">
        <f t="shared" si="5"/>
        <v>0</v>
      </c>
      <c r="O53" s="40">
        <f t="shared" si="6"/>
        <v>0</v>
      </c>
      <c r="P53" s="82">
        <f t="shared" si="7"/>
        <v>0</v>
      </c>
    </row>
    <row r="54" spans="1:16" x14ac:dyDescent="0.25">
      <c r="A54" s="57"/>
      <c r="B54" s="49"/>
      <c r="C54" s="49"/>
      <c r="D54" s="48"/>
      <c r="E54" s="133"/>
      <c r="F54" s="133"/>
      <c r="G54" s="116">
        <f t="shared" si="4"/>
        <v>0</v>
      </c>
      <c r="H54" s="48"/>
      <c r="I54" s="133"/>
      <c r="J54" s="133"/>
      <c r="K54" s="58">
        <f t="shared" si="3"/>
        <v>0</v>
      </c>
      <c r="N54" s="81">
        <f t="shared" si="5"/>
        <v>0</v>
      </c>
      <c r="O54" s="40">
        <f t="shared" si="6"/>
        <v>0</v>
      </c>
      <c r="P54" s="82">
        <f t="shared" si="7"/>
        <v>0</v>
      </c>
    </row>
    <row r="55" spans="1:16" x14ac:dyDescent="0.25">
      <c r="A55" s="57"/>
      <c r="B55" s="49"/>
      <c r="C55" s="49"/>
      <c r="D55" s="48"/>
      <c r="E55" s="133"/>
      <c r="F55" s="133"/>
      <c r="G55" s="116">
        <f t="shared" si="4"/>
        <v>0</v>
      </c>
      <c r="H55" s="48"/>
      <c r="I55" s="133"/>
      <c r="J55" s="133"/>
      <c r="K55" s="58">
        <f t="shared" si="3"/>
        <v>0</v>
      </c>
      <c r="N55" s="81">
        <f t="shared" si="5"/>
        <v>0</v>
      </c>
      <c r="O55" s="40">
        <f t="shared" si="6"/>
        <v>0</v>
      </c>
      <c r="P55" s="82">
        <f t="shared" si="7"/>
        <v>0</v>
      </c>
    </row>
    <row r="56" spans="1:16" x14ac:dyDescent="0.25">
      <c r="A56" s="57"/>
      <c r="B56" s="49"/>
      <c r="C56" s="49"/>
      <c r="D56" s="48"/>
      <c r="E56" s="133"/>
      <c r="F56" s="133"/>
      <c r="G56" s="116">
        <f t="shared" si="4"/>
        <v>0</v>
      </c>
      <c r="H56" s="48"/>
      <c r="I56" s="133"/>
      <c r="J56" s="133"/>
      <c r="K56" s="58">
        <f t="shared" si="3"/>
        <v>0</v>
      </c>
      <c r="N56" s="81">
        <f t="shared" si="5"/>
        <v>0</v>
      </c>
      <c r="O56" s="40">
        <f t="shared" si="6"/>
        <v>0</v>
      </c>
      <c r="P56" s="82">
        <f t="shared" si="7"/>
        <v>0</v>
      </c>
    </row>
    <row r="57" spans="1:16" x14ac:dyDescent="0.25">
      <c r="A57" s="57"/>
      <c r="B57" s="49"/>
      <c r="C57" s="49"/>
      <c r="D57" s="48"/>
      <c r="E57" s="133"/>
      <c r="F57" s="133"/>
      <c r="G57" s="116">
        <f t="shared" si="4"/>
        <v>0</v>
      </c>
      <c r="H57" s="48"/>
      <c r="I57" s="133"/>
      <c r="J57" s="133"/>
      <c r="K57" s="58">
        <f t="shared" si="3"/>
        <v>0</v>
      </c>
      <c r="N57" s="81">
        <f t="shared" si="5"/>
        <v>0</v>
      </c>
      <c r="O57" s="40">
        <f t="shared" si="6"/>
        <v>0</v>
      </c>
      <c r="P57" s="82">
        <f t="shared" si="7"/>
        <v>0</v>
      </c>
    </row>
    <row r="58" spans="1:16" x14ac:dyDescent="0.25">
      <c r="A58" s="57"/>
      <c r="B58" s="49"/>
      <c r="C58" s="49"/>
      <c r="D58" s="48"/>
      <c r="E58" s="133"/>
      <c r="F58" s="133"/>
      <c r="G58" s="116">
        <f t="shared" si="4"/>
        <v>0</v>
      </c>
      <c r="H58" s="48"/>
      <c r="I58" s="133"/>
      <c r="J58" s="133"/>
      <c r="K58" s="58">
        <f t="shared" si="3"/>
        <v>0</v>
      </c>
      <c r="N58" s="81">
        <f t="shared" si="5"/>
        <v>0</v>
      </c>
      <c r="O58" s="40">
        <f t="shared" si="6"/>
        <v>0</v>
      </c>
      <c r="P58" s="82">
        <f t="shared" si="7"/>
        <v>0</v>
      </c>
    </row>
    <row r="59" spans="1:16" x14ac:dyDescent="0.25">
      <c r="A59" s="57"/>
      <c r="B59" s="49"/>
      <c r="C59" s="49"/>
      <c r="D59" s="48"/>
      <c r="E59" s="133"/>
      <c r="F59" s="133"/>
      <c r="G59" s="116">
        <f t="shared" si="4"/>
        <v>0</v>
      </c>
      <c r="H59" s="48"/>
      <c r="I59" s="133"/>
      <c r="J59" s="133"/>
      <c r="K59" s="58">
        <f t="shared" si="3"/>
        <v>0</v>
      </c>
      <c r="N59" s="81">
        <f t="shared" si="5"/>
        <v>0</v>
      </c>
      <c r="O59" s="40">
        <f t="shared" si="6"/>
        <v>0</v>
      </c>
      <c r="P59" s="82">
        <f t="shared" si="7"/>
        <v>0</v>
      </c>
    </row>
    <row r="60" spans="1:16" x14ac:dyDescent="0.25">
      <c r="A60" s="57"/>
      <c r="B60" s="49"/>
      <c r="C60" s="49"/>
      <c r="D60" s="48"/>
      <c r="E60" s="133"/>
      <c r="F60" s="133"/>
      <c r="G60" s="116">
        <f t="shared" si="4"/>
        <v>0</v>
      </c>
      <c r="H60" s="48"/>
      <c r="I60" s="133"/>
      <c r="J60" s="133"/>
      <c r="K60" s="58">
        <f t="shared" si="3"/>
        <v>0</v>
      </c>
      <c r="N60" s="81">
        <f t="shared" si="5"/>
        <v>0</v>
      </c>
      <c r="O60" s="40">
        <f t="shared" si="6"/>
        <v>0</v>
      </c>
      <c r="P60" s="82">
        <f t="shared" si="7"/>
        <v>0</v>
      </c>
    </row>
    <row r="61" spans="1:16" x14ac:dyDescent="0.25">
      <c r="A61" s="57"/>
      <c r="B61" s="49"/>
      <c r="C61" s="49"/>
      <c r="D61" s="48"/>
      <c r="E61" s="133"/>
      <c r="F61" s="133"/>
      <c r="G61" s="116">
        <f t="shared" si="4"/>
        <v>0</v>
      </c>
      <c r="H61" s="48"/>
      <c r="I61" s="133"/>
      <c r="J61" s="133"/>
      <c r="K61" s="58">
        <f t="shared" si="3"/>
        <v>0</v>
      </c>
      <c r="N61" s="81">
        <f t="shared" si="5"/>
        <v>0</v>
      </c>
      <c r="O61" s="40">
        <f t="shared" si="6"/>
        <v>0</v>
      </c>
      <c r="P61" s="82">
        <f t="shared" si="7"/>
        <v>0</v>
      </c>
    </row>
    <row r="62" spans="1:16" x14ac:dyDescent="0.25">
      <c r="A62" s="57"/>
      <c r="B62" s="49"/>
      <c r="C62" s="49"/>
      <c r="D62" s="48"/>
      <c r="E62" s="133"/>
      <c r="F62" s="133"/>
      <c r="G62" s="116">
        <f t="shared" si="4"/>
        <v>0</v>
      </c>
      <c r="H62" s="48"/>
      <c r="I62" s="133"/>
      <c r="J62" s="133"/>
      <c r="K62" s="58">
        <f t="shared" si="3"/>
        <v>0</v>
      </c>
      <c r="N62" s="81">
        <f t="shared" si="5"/>
        <v>0</v>
      </c>
      <c r="O62" s="40">
        <f t="shared" si="6"/>
        <v>0</v>
      </c>
      <c r="P62" s="82">
        <f t="shared" si="7"/>
        <v>0</v>
      </c>
    </row>
    <row r="63" spans="1:16" x14ac:dyDescent="0.25">
      <c r="A63" s="57"/>
      <c r="B63" s="49"/>
      <c r="C63" s="49"/>
      <c r="D63" s="48"/>
      <c r="E63" s="133"/>
      <c r="F63" s="133"/>
      <c r="G63" s="116">
        <f t="shared" si="4"/>
        <v>0</v>
      </c>
      <c r="H63" s="48"/>
      <c r="I63" s="133"/>
      <c r="J63" s="133"/>
      <c r="K63" s="58">
        <f t="shared" si="3"/>
        <v>0</v>
      </c>
      <c r="N63" s="81">
        <f t="shared" si="5"/>
        <v>0</v>
      </c>
      <c r="O63" s="40">
        <f t="shared" si="6"/>
        <v>0</v>
      </c>
      <c r="P63" s="82">
        <f t="shared" si="7"/>
        <v>0</v>
      </c>
    </row>
    <row r="64" spans="1:16" x14ac:dyDescent="0.25">
      <c r="A64" s="57"/>
      <c r="B64" s="49"/>
      <c r="C64" s="49"/>
      <c r="D64" s="48"/>
      <c r="E64" s="133"/>
      <c r="F64" s="133"/>
      <c r="G64" s="116">
        <f t="shared" si="4"/>
        <v>0</v>
      </c>
      <c r="H64" s="48"/>
      <c r="I64" s="133"/>
      <c r="J64" s="133"/>
      <c r="K64" s="58">
        <f t="shared" si="3"/>
        <v>0</v>
      </c>
      <c r="N64" s="81">
        <f t="shared" si="5"/>
        <v>0</v>
      </c>
      <c r="O64" s="40">
        <f t="shared" si="6"/>
        <v>0</v>
      </c>
      <c r="P64" s="82">
        <f t="shared" si="7"/>
        <v>0</v>
      </c>
    </row>
    <row r="65" spans="1:16" x14ac:dyDescent="0.25">
      <c r="A65" s="57"/>
      <c r="B65" s="49"/>
      <c r="C65" s="49"/>
      <c r="D65" s="48"/>
      <c r="E65" s="133"/>
      <c r="F65" s="133"/>
      <c r="G65" s="116">
        <f t="shared" si="4"/>
        <v>0</v>
      </c>
      <c r="H65" s="48"/>
      <c r="I65" s="133"/>
      <c r="J65" s="133"/>
      <c r="K65" s="58">
        <f t="shared" si="3"/>
        <v>0</v>
      </c>
      <c r="N65" s="81">
        <f t="shared" si="5"/>
        <v>0</v>
      </c>
      <c r="O65" s="40">
        <f t="shared" si="6"/>
        <v>0</v>
      </c>
      <c r="P65" s="82">
        <f t="shared" si="7"/>
        <v>0</v>
      </c>
    </row>
    <row r="66" spans="1:16" x14ac:dyDescent="0.25">
      <c r="A66" s="57"/>
      <c r="B66" s="49"/>
      <c r="C66" s="49"/>
      <c r="D66" s="48"/>
      <c r="E66" s="133"/>
      <c r="F66" s="133"/>
      <c r="G66" s="116">
        <f t="shared" si="4"/>
        <v>0</v>
      </c>
      <c r="H66" s="48"/>
      <c r="I66" s="133"/>
      <c r="J66" s="133"/>
      <c r="K66" s="58">
        <f t="shared" si="3"/>
        <v>0</v>
      </c>
      <c r="N66" s="81">
        <f t="shared" si="5"/>
        <v>0</v>
      </c>
      <c r="O66" s="40">
        <f t="shared" si="6"/>
        <v>0</v>
      </c>
      <c r="P66" s="82">
        <f t="shared" si="7"/>
        <v>0</v>
      </c>
    </row>
    <row r="67" spans="1:16" x14ac:dyDescent="0.25">
      <c r="A67" s="57"/>
      <c r="B67" s="49"/>
      <c r="C67" s="49"/>
      <c r="D67" s="48"/>
      <c r="E67" s="133"/>
      <c r="F67" s="133"/>
      <c r="G67" s="116">
        <f t="shared" si="4"/>
        <v>0</v>
      </c>
      <c r="H67" s="48"/>
      <c r="I67" s="133"/>
      <c r="J67" s="133"/>
      <c r="K67" s="58">
        <f t="shared" si="3"/>
        <v>0</v>
      </c>
      <c r="N67" s="81">
        <f t="shared" si="5"/>
        <v>0</v>
      </c>
      <c r="O67" s="40">
        <f t="shared" si="6"/>
        <v>0</v>
      </c>
      <c r="P67" s="82">
        <f t="shared" si="7"/>
        <v>0</v>
      </c>
    </row>
    <row r="68" spans="1:16" x14ac:dyDescent="0.25">
      <c r="A68" s="57"/>
      <c r="B68" s="49"/>
      <c r="C68" s="49"/>
      <c r="D68" s="48"/>
      <c r="E68" s="133"/>
      <c r="F68" s="133"/>
      <c r="G68" s="116">
        <f t="shared" si="4"/>
        <v>0</v>
      </c>
      <c r="H68" s="48"/>
      <c r="I68" s="133"/>
      <c r="J68" s="133"/>
      <c r="K68" s="58">
        <f t="shared" si="3"/>
        <v>0</v>
      </c>
      <c r="N68" s="81">
        <f t="shared" si="5"/>
        <v>0</v>
      </c>
      <c r="O68" s="40">
        <f t="shared" si="6"/>
        <v>0</v>
      </c>
      <c r="P68" s="82">
        <f t="shared" si="7"/>
        <v>0</v>
      </c>
    </row>
    <row r="69" spans="1:16" x14ac:dyDescent="0.25">
      <c r="A69" s="57"/>
      <c r="B69" s="49"/>
      <c r="C69" s="49"/>
      <c r="D69" s="48"/>
      <c r="E69" s="133"/>
      <c r="F69" s="133"/>
      <c r="G69" s="116">
        <f t="shared" si="4"/>
        <v>0</v>
      </c>
      <c r="H69" s="48"/>
      <c r="I69" s="133"/>
      <c r="J69" s="133"/>
      <c r="K69" s="58">
        <f t="shared" si="3"/>
        <v>0</v>
      </c>
      <c r="N69" s="81">
        <f t="shared" si="5"/>
        <v>0</v>
      </c>
      <c r="O69" s="40">
        <f t="shared" si="6"/>
        <v>0</v>
      </c>
      <c r="P69" s="82">
        <f t="shared" si="7"/>
        <v>0</v>
      </c>
    </row>
    <row r="70" spans="1:16" ht="15.75" thickBot="1" x14ac:dyDescent="0.3">
      <c r="A70" s="57"/>
      <c r="B70" s="49"/>
      <c r="C70" s="49"/>
      <c r="D70" s="48"/>
      <c r="E70" s="133"/>
      <c r="F70" s="133"/>
      <c r="G70" s="116">
        <f t="shared" ref="G70" si="8">((F70*24)-(E70*24))</f>
        <v>0</v>
      </c>
      <c r="H70" s="48"/>
      <c r="I70" s="133"/>
      <c r="J70" s="133"/>
      <c r="K70" s="103">
        <f t="shared" ref="K70" si="9">((J70*24)-(I70*24))</f>
        <v>0</v>
      </c>
      <c r="N70" s="83">
        <f t="shared" ref="N70" si="10">SUMIFS(G70, D70, "Freitag")+SUMIFS(K70, H70, "Freitag")</f>
        <v>0</v>
      </c>
      <c r="O70" s="84">
        <f t="shared" ref="O70" si="11">IF(AND(I70&lt;&gt;"", J70&lt;&gt;"", I70&lt;J70,I70&lt;TIME(8,30,0),J70&gt;TIME(8,0,0)),MAX(0,MIN(J70,TIME(10,0,0)) - MAX(I70, TIME(8,0,0))), 0)*24+IF(AND(E70&lt;&gt;"", F70&lt;&gt;"", E70&lt;F70,E70&lt;TIME(8,30,0),F70&gt;TIME(8,0,0)),MAX(0,MIN(F70,TIME(10,0,0)) - MAX(E70, TIME(8,0,0))), 0)*24</f>
        <v>0</v>
      </c>
      <c r="P70" s="85">
        <f t="shared" ref="P70" si="12">IF(AND(I70&lt;&gt;"", J70&lt;&gt;"", I70&lt;J70,I70&lt;TIME(17,0,0),J70&gt;TIME(17,0,0)),MAX(0,MIN(J70,TIME(20,0,0)) - MAX(I70, TIME(17,0,0))), 0)*24+IF(AND(E70&lt;&gt;"", F70&lt;&gt;"", E70&lt;F70,E70&lt;TIME(17,0,0),F70&gt;TIME(17,0,0)),MAX(0,MIN(F70,TIME(20,0,0)) - MAX(E70, TIME(17,0,0))), 0)*24</f>
        <v>0</v>
      </c>
    </row>
    <row r="71" spans="1:16" s="60" customFormat="1" ht="15.75" thickBot="1" x14ac:dyDescent="0.3">
      <c r="A71" s="59">
        <v>42923</v>
      </c>
      <c r="B71" s="89"/>
      <c r="C71" s="90"/>
      <c r="D71" s="90"/>
      <c r="E71" s="91"/>
      <c r="F71" s="91"/>
      <c r="G71" s="87">
        <f>SUBTOTAL(9,G12:G70)</f>
        <v>0</v>
      </c>
      <c r="H71" s="92"/>
      <c r="I71" s="92"/>
      <c r="J71" s="92"/>
      <c r="K71" s="88">
        <f>SUBTOTAL(9,K12:K70)</f>
        <v>0</v>
      </c>
      <c r="L71" s="30"/>
      <c r="M71" s="30"/>
      <c r="N71" s="86">
        <f>SUBTOTAL(9,N12:N70)</f>
        <v>0</v>
      </c>
      <c r="O71" s="87">
        <f>SUBTOTAL(9,O12:O70)</f>
        <v>0</v>
      </c>
      <c r="P71" s="88">
        <f>SUBTOTAL(9,P12:P70)</f>
        <v>0</v>
      </c>
    </row>
  </sheetData>
  <sheetProtection algorithmName="SHA-512" hashValue="K09BsO+ioGoB8SI/3yJ+PZiWsbndBCLjXWEBAJrIUAZ1TFYt3rse2dN+pv/c/asi+bz88EUUfUzJUihx4BDXlQ==" saltValue="Epskq3Sb1Vn0uOacigUfpQ==" spinCount="100000" sheet="1" objects="1" scenarios="1"/>
  <autoFilter ref="B10:K70" xr:uid="{43116783-FE34-4DEC-9F40-7712E5DA7A1D}">
    <filterColumn colId="2" showButton="0"/>
    <filterColumn colId="3" showButton="0"/>
    <filterColumn colId="4" showButton="0"/>
    <filterColumn colId="6" showButton="0"/>
    <filterColumn colId="7" showButton="0"/>
    <filterColumn colId="8" showButton="0"/>
  </autoFilter>
  <mergeCells count="14">
    <mergeCell ref="H10:K10"/>
    <mergeCell ref="A10:A11"/>
    <mergeCell ref="B10:B11"/>
    <mergeCell ref="C10:C11"/>
    <mergeCell ref="D10:G10"/>
    <mergeCell ref="B9:K9"/>
    <mergeCell ref="B2:K2"/>
    <mergeCell ref="B1:K1"/>
    <mergeCell ref="B3:H3"/>
    <mergeCell ref="B4:H4"/>
    <mergeCell ref="B5:H5"/>
    <mergeCell ref="B7:K7"/>
    <mergeCell ref="B6:K6"/>
    <mergeCell ref="B8:K8"/>
  </mergeCells>
  <dataValidations count="2">
    <dataValidation type="list" allowBlank="1" showInputMessage="1" showErrorMessage="1" sqref="J12:J70 F12:F70" xr:uid="{06EF704D-B698-4598-BF94-F4A42DFC967C}">
      <formula1>INDIRECT(IF(D12="Freitag","Zeiten_Fr","Zeiten_MoDo"))</formula1>
    </dataValidation>
    <dataValidation type="list" allowBlank="1" showInputMessage="1" showErrorMessage="1" sqref="I12:I70 E12:E70" xr:uid="{20791B00-7271-40AA-8625-5DA4C85A85DF}">
      <formula1>INDIRECT(IF(D12="Freitag","Zeiten_Fr","Zeiten_MoDo"))</formula1>
    </dataValidation>
  </dataValidations>
  <hyperlinks>
    <hyperlink ref="J4" location="'Prüf-Übersicht'!A1" display="Prüf-Übersicht" xr:uid="{B6B2424F-3F92-44D0-862D-6A600EAC8B58}"/>
    <hyperlink ref="J3" location="'Übersicht Lehrpersonen'!A1" display="Schritt 1: Übersicht Lehrpersonen" xr:uid="{04A03E90-FAD2-4E18-A7F1-851FCBB1FE12}"/>
  </hyperlinks>
  <pageMargins left="0.7" right="0.7" top="0.78740157499999996" bottom="0.78740157499999996"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56752EB7-943E-4607-A19E-427B65EF7D10}">
          <x14:formula1>
            <xm:f>Dropdown!#REF!</xm:f>
          </x14:formula1>
          <xm:sqref>D71 H71</xm:sqref>
        </x14:dataValidation>
        <x14:dataValidation type="list" allowBlank="1" showInputMessage="1" showErrorMessage="1" xr:uid="{14CB91B4-B01B-4ECD-942F-E47185D9DA8E}">
          <x14:formula1>
            <xm:f>Dropdown!$E$2:$E$50</xm:f>
          </x14:formula1>
          <xm:sqref>E71:F71 I71:J71</xm:sqref>
        </x14:dataValidation>
        <x14:dataValidation type="list" allowBlank="1" showInputMessage="1" showErrorMessage="1" xr:uid="{6801CE21-C043-444A-AEB7-BDB46ED7FB9F}">
          <x14:formula1>
            <xm:f>Dropdown!$B$2:$B$6</xm:f>
          </x14:formula1>
          <xm:sqref>H12:H70 D12:D70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P33"/>
  <sheetViews>
    <sheetView topLeftCell="B1" zoomScale="90" zoomScaleNormal="90" zoomScalePageLayoutView="53" workbookViewId="0">
      <selection activeCell="K25" sqref="K25"/>
    </sheetView>
  </sheetViews>
  <sheetFormatPr baseColWidth="10" defaultRowHeight="15" x14ac:dyDescent="0.25"/>
  <cols>
    <col min="1" max="1" width="10.5703125" style="1" hidden="1" customWidth="1"/>
    <col min="2" max="3" width="25.5703125" style="1" customWidth="1"/>
    <col min="4" max="4" width="15.5703125" style="1" customWidth="1"/>
    <col min="5" max="5" width="25.5703125" style="1" customWidth="1"/>
    <col min="6" max="6" width="15.5703125" style="1" customWidth="1"/>
    <col min="7" max="7" width="25.5703125" style="1" customWidth="1"/>
    <col min="8" max="8" width="15.5703125" style="1" customWidth="1"/>
    <col min="9" max="9" width="15.5703125" customWidth="1"/>
    <col min="10" max="10" width="15.5703125" hidden="1" customWidth="1"/>
    <col min="11" max="11" width="10.5703125" customWidth="1"/>
    <col min="12" max="12" width="10.5703125" style="1" customWidth="1"/>
    <col min="13" max="14" width="10.5703125" customWidth="1"/>
    <col min="15" max="15" width="15.28515625" customWidth="1"/>
    <col min="16" max="18" width="15.5703125" customWidth="1"/>
  </cols>
  <sheetData>
    <row r="1" spans="2:16" ht="21" x14ac:dyDescent="0.35">
      <c r="B1" s="189" t="s">
        <v>19</v>
      </c>
      <c r="C1" s="189"/>
      <c r="D1" s="189"/>
      <c r="E1" s="189"/>
      <c r="F1" s="189"/>
      <c r="G1" s="189"/>
      <c r="H1" s="189"/>
      <c r="I1" s="189"/>
      <c r="J1" s="189"/>
      <c r="K1" s="189"/>
      <c r="L1" s="189"/>
      <c r="M1" s="189"/>
      <c r="N1" s="189"/>
    </row>
    <row r="2" spans="2:16" x14ac:dyDescent="0.25">
      <c r="B2" s="189"/>
      <c r="C2" s="189"/>
      <c r="D2" s="189"/>
      <c r="E2" s="189"/>
      <c r="F2" s="189"/>
      <c r="G2" s="189"/>
      <c r="H2" s="189"/>
      <c r="I2" s="189"/>
      <c r="J2" s="189"/>
      <c r="K2" s="189"/>
      <c r="L2" s="189"/>
      <c r="M2" s="189"/>
      <c r="N2" s="189"/>
    </row>
    <row r="3" spans="2:16" ht="14.65" customHeight="1" x14ac:dyDescent="0.25">
      <c r="B3" s="200" t="s">
        <v>49</v>
      </c>
      <c r="C3" s="200"/>
      <c r="D3" s="200"/>
      <c r="E3" s="200"/>
      <c r="F3" s="200"/>
      <c r="G3" s="65"/>
      <c r="H3" s="190"/>
      <c r="I3" s="189"/>
      <c r="J3" s="189"/>
      <c r="K3" s="189"/>
      <c r="L3" s="189"/>
      <c r="M3" s="189"/>
      <c r="N3" s="189"/>
    </row>
    <row r="4" spans="2:16" ht="14.65" customHeight="1" x14ac:dyDescent="0.25">
      <c r="B4" s="200" t="s">
        <v>48</v>
      </c>
      <c r="C4" s="200"/>
      <c r="D4" s="200"/>
      <c r="E4" s="200"/>
      <c r="F4" s="200"/>
      <c r="G4" s="65" t="s">
        <v>63</v>
      </c>
      <c r="H4" s="190" t="s">
        <v>64</v>
      </c>
      <c r="I4" s="190"/>
      <c r="J4" s="190"/>
      <c r="K4" s="190"/>
      <c r="L4" s="190"/>
      <c r="M4" s="190"/>
      <c r="N4" s="190"/>
    </row>
    <row r="5" spans="2:16" ht="14.65" customHeight="1" x14ac:dyDescent="0.25">
      <c r="B5" s="201" t="s">
        <v>53</v>
      </c>
      <c r="C5" s="201"/>
      <c r="D5" s="201"/>
      <c r="E5" s="201"/>
      <c r="F5" s="201"/>
      <c r="G5" s="65" t="s">
        <v>63</v>
      </c>
      <c r="H5" s="191" t="s">
        <v>61</v>
      </c>
      <c r="I5" s="189"/>
      <c r="J5" s="189"/>
      <c r="K5" s="189"/>
      <c r="L5" s="189"/>
      <c r="M5" s="189"/>
      <c r="N5" s="189"/>
    </row>
    <row r="6" spans="2:16" ht="14.65" customHeight="1" x14ac:dyDescent="0.25">
      <c r="B6" s="199"/>
      <c r="C6" s="199"/>
      <c r="D6" s="199"/>
      <c r="E6" s="199"/>
      <c r="F6" s="199"/>
      <c r="G6" s="199"/>
      <c r="H6" s="199"/>
      <c r="I6" s="199"/>
      <c r="J6" s="199"/>
      <c r="K6" s="189"/>
      <c r="L6" s="189"/>
      <c r="M6" s="189"/>
      <c r="N6" s="189"/>
    </row>
    <row r="7" spans="2:16" ht="58.5" customHeight="1" x14ac:dyDescent="0.25">
      <c r="B7" s="198" t="s">
        <v>77</v>
      </c>
      <c r="C7" s="188"/>
      <c r="D7" s="188"/>
      <c r="E7" s="188"/>
      <c r="F7" s="188"/>
      <c r="G7" s="188"/>
      <c r="H7" s="188"/>
      <c r="I7" s="188"/>
      <c r="J7" s="188"/>
      <c r="K7" s="188"/>
      <c r="L7" s="188"/>
      <c r="M7" s="188"/>
      <c r="N7" s="188"/>
    </row>
    <row r="8" spans="2:16" x14ac:dyDescent="0.25">
      <c r="B8" s="188"/>
      <c r="C8" s="188"/>
      <c r="D8" s="188"/>
      <c r="E8" s="188"/>
      <c r="F8" s="188"/>
      <c r="G8" s="188"/>
      <c r="H8" s="188"/>
      <c r="I8" s="188"/>
      <c r="J8" s="188"/>
      <c r="K8" s="189"/>
      <c r="L8" s="189"/>
      <c r="M8" s="189"/>
      <c r="N8" s="189"/>
    </row>
    <row r="9" spans="2:16" ht="19.5" thickBot="1" x14ac:dyDescent="0.35">
      <c r="B9" s="204" t="s">
        <v>56</v>
      </c>
      <c r="C9" s="205"/>
      <c r="D9" s="205"/>
      <c r="E9" s="205"/>
      <c r="F9" s="205"/>
      <c r="G9" s="205"/>
      <c r="H9" s="205"/>
      <c r="I9" s="205"/>
      <c r="J9" s="205"/>
      <c r="K9" s="205"/>
      <c r="L9" s="205"/>
      <c r="M9" s="205"/>
      <c r="N9" s="205"/>
    </row>
    <row r="10" spans="2:16" ht="14.65" customHeight="1" x14ac:dyDescent="0.25">
      <c r="B10" s="192" t="s">
        <v>1</v>
      </c>
      <c r="C10" s="195" t="s">
        <v>2</v>
      </c>
      <c r="D10" s="195" t="s">
        <v>31</v>
      </c>
      <c r="E10" s="195" t="s">
        <v>50</v>
      </c>
      <c r="F10" s="195" t="s">
        <v>30</v>
      </c>
      <c r="G10" s="195" t="s">
        <v>29</v>
      </c>
      <c r="H10" s="195" t="s">
        <v>51</v>
      </c>
      <c r="I10" s="195" t="s">
        <v>52</v>
      </c>
      <c r="J10" s="109"/>
      <c r="K10" s="195" t="s">
        <v>35</v>
      </c>
      <c r="L10" s="195"/>
      <c r="M10" s="195"/>
      <c r="N10" s="203"/>
      <c r="P10" s="1"/>
    </row>
    <row r="11" spans="2:16" ht="14.65" customHeight="1" x14ac:dyDescent="0.25">
      <c r="B11" s="193"/>
      <c r="C11" s="196"/>
      <c r="D11" s="196"/>
      <c r="E11" s="196"/>
      <c r="F11" s="196"/>
      <c r="G11" s="196"/>
      <c r="H11" s="196"/>
      <c r="I11" s="196"/>
      <c r="J11" s="110"/>
      <c r="K11" s="110" t="s">
        <v>13</v>
      </c>
      <c r="L11" s="196" t="s">
        <v>33</v>
      </c>
      <c r="M11" s="196"/>
      <c r="N11" s="202"/>
      <c r="P11" s="1"/>
    </row>
    <row r="12" spans="2:16" ht="38.25" x14ac:dyDescent="0.25">
      <c r="B12" s="193"/>
      <c r="C12" s="196"/>
      <c r="D12" s="196"/>
      <c r="E12" s="196"/>
      <c r="F12" s="196"/>
      <c r="G12" s="196"/>
      <c r="H12" s="196"/>
      <c r="I12" s="196"/>
      <c r="J12" s="110"/>
      <c r="K12" s="110"/>
      <c r="L12" s="110" t="s">
        <v>7</v>
      </c>
      <c r="M12" s="110" t="s">
        <v>79</v>
      </c>
      <c r="N12" s="111" t="s">
        <v>80</v>
      </c>
      <c r="P12" s="1"/>
    </row>
    <row r="13" spans="2:16" ht="20.45" customHeight="1" thickBot="1" x14ac:dyDescent="0.3">
      <c r="B13" s="194"/>
      <c r="C13" s="197"/>
      <c r="D13" s="112" t="s">
        <v>21</v>
      </c>
      <c r="E13" s="112" t="s">
        <v>20</v>
      </c>
      <c r="F13" s="112" t="s">
        <v>26</v>
      </c>
      <c r="G13" s="112" t="s">
        <v>20</v>
      </c>
      <c r="H13" s="112" t="s">
        <v>21</v>
      </c>
      <c r="I13" s="112" t="s">
        <v>26</v>
      </c>
      <c r="J13" s="112"/>
      <c r="K13" s="112" t="s">
        <v>65</v>
      </c>
      <c r="L13" s="112" t="s">
        <v>65</v>
      </c>
      <c r="M13" s="127" t="s">
        <v>65</v>
      </c>
      <c r="N13" s="113" t="s">
        <v>65</v>
      </c>
    </row>
    <row r="14" spans="2:16" x14ac:dyDescent="0.25">
      <c r="B14" s="100" t="str">
        <f>IF('Übersicht Lehrpersonen'!B14="", "", 'Übersicht Lehrpersonen'!B14)</f>
        <v/>
      </c>
      <c r="C14" s="27" t="str">
        <f>IF('Übersicht Lehrpersonen'!B14="", "",'Übersicht Lehrpersonen'!C14)</f>
        <v/>
      </c>
      <c r="D14" s="27" t="str">
        <f>IF('Übersicht Lehrpersonen'!D14="", "",'Übersicht Lehrpersonen'!D14)</f>
        <v/>
      </c>
      <c r="E14" s="28" t="str">
        <f>IF('Übersicht Lehrpersonen'!E14="", "",'Übersicht Lehrpersonen'!E14)</f>
        <v>ja, überwiegend</v>
      </c>
      <c r="F14" s="13">
        <f>IF('Übersicht Lehrpersonen'!F14="", "",'Übersicht Lehrpersonen'!F14)</f>
        <v>0</v>
      </c>
      <c r="G14" s="28" t="str">
        <f>IF('Übersicht Lehrpersonen'!G14="", "",'Übersicht Lehrpersonen'!G14)</f>
        <v>nein</v>
      </c>
      <c r="H14" s="27" t="str">
        <f>IF('Übersicht Lehrpersonen'!H14="", "",'Übersicht Lehrpersonen'!H14)</f>
        <v/>
      </c>
      <c r="I14" s="13">
        <f>IF('Übersicht Lehrpersonen'!I14="", "",'Übersicht Lehrpersonen'!I14)</f>
        <v>0</v>
      </c>
      <c r="J14" s="13"/>
      <c r="K14" s="39">
        <f>IF('Übersicht Lehrpersonen'!K14="", "",'Übersicht Lehrpersonen'!K14)</f>
        <v>0</v>
      </c>
      <c r="L14" s="11">
        <f>IF('Übersicht Lehrpersonen'!L14="", "",'Übersicht Lehrpersonen'!L14)</f>
        <v>0</v>
      </c>
      <c r="M14" s="11">
        <f>IF('Übersicht Lehrpersonen'!M14="", "",'Übersicht Lehrpersonen'!M14)</f>
        <v>0</v>
      </c>
      <c r="N14" s="14">
        <f>IF('Übersicht Lehrpersonen'!N14="", "",'Übersicht Lehrpersonen'!N14)</f>
        <v>0</v>
      </c>
    </row>
    <row r="15" spans="2:16" x14ac:dyDescent="0.25">
      <c r="B15" s="100" t="str">
        <f>IF('Übersicht Lehrpersonen'!B15="", "", 'Übersicht Lehrpersonen'!B15)</f>
        <v/>
      </c>
      <c r="C15" s="27" t="str">
        <f>IF('Übersicht Lehrpersonen'!B15="", "",'Übersicht Lehrpersonen'!C15)</f>
        <v/>
      </c>
      <c r="D15" s="27" t="str">
        <f>IF('Übersicht Lehrpersonen'!D15="", "",'Übersicht Lehrpersonen'!D15)</f>
        <v/>
      </c>
      <c r="E15" s="28" t="str">
        <f>IF('Übersicht Lehrpersonen'!E15="", "",'Übersicht Lehrpersonen'!E15)</f>
        <v>ja, überwiegend</v>
      </c>
      <c r="F15" s="13">
        <f>IF('Übersicht Lehrpersonen'!F15="", "",'Übersicht Lehrpersonen'!F15)</f>
        <v>0</v>
      </c>
      <c r="G15" s="28" t="str">
        <f>IF('Übersicht Lehrpersonen'!G15="", "",'Übersicht Lehrpersonen'!G15)</f>
        <v>nein</v>
      </c>
      <c r="H15" s="27" t="str">
        <f>IF('Übersicht Lehrpersonen'!H15="", "",'Übersicht Lehrpersonen'!H15)</f>
        <v/>
      </c>
      <c r="I15" s="13">
        <f>IF('Übersicht Lehrpersonen'!I15="", "",'Übersicht Lehrpersonen'!I15)</f>
        <v>0</v>
      </c>
      <c r="J15" s="13"/>
      <c r="K15" s="39">
        <f>IF('Übersicht Lehrpersonen'!K15="", "",'Übersicht Lehrpersonen'!K15)</f>
        <v>0</v>
      </c>
      <c r="L15" s="12">
        <f>IF('Übersicht Lehrpersonen'!L15="", "",'Übersicht Lehrpersonen'!L15)</f>
        <v>0</v>
      </c>
      <c r="M15" s="12">
        <f>IF('Übersicht Lehrpersonen'!M15="", "",'Übersicht Lehrpersonen'!M15)</f>
        <v>0</v>
      </c>
      <c r="N15" s="101">
        <f>IF('Übersicht Lehrpersonen'!N15="", "",'Übersicht Lehrpersonen'!N15)</f>
        <v>0</v>
      </c>
    </row>
    <row r="16" spans="2:16" x14ac:dyDescent="0.25">
      <c r="B16" s="100" t="str">
        <f>IF('Übersicht Lehrpersonen'!B16="", "", 'Übersicht Lehrpersonen'!B16)</f>
        <v/>
      </c>
      <c r="C16" s="27" t="str">
        <f>IF('Übersicht Lehrpersonen'!B16="", "",'Übersicht Lehrpersonen'!C16)</f>
        <v/>
      </c>
      <c r="D16" s="27" t="str">
        <f>IF('Übersicht Lehrpersonen'!D16="", "",'Übersicht Lehrpersonen'!D16)</f>
        <v/>
      </c>
      <c r="E16" s="28" t="str">
        <f>IF('Übersicht Lehrpersonen'!E16="", "",'Übersicht Lehrpersonen'!E16)</f>
        <v>ja, überwiegend</v>
      </c>
      <c r="F16" s="13">
        <f>IF('Übersicht Lehrpersonen'!F16="", "",'Übersicht Lehrpersonen'!F16)</f>
        <v>0</v>
      </c>
      <c r="G16" s="28" t="str">
        <f>IF('Übersicht Lehrpersonen'!G16="", "",'Übersicht Lehrpersonen'!G16)</f>
        <v>nein</v>
      </c>
      <c r="H16" s="27" t="str">
        <f>IF('Übersicht Lehrpersonen'!H16="", "",'Übersicht Lehrpersonen'!H16)</f>
        <v/>
      </c>
      <c r="I16" s="13">
        <f>IF('Übersicht Lehrpersonen'!I16="", "",'Übersicht Lehrpersonen'!I16)</f>
        <v>0</v>
      </c>
      <c r="J16" s="13"/>
      <c r="K16" s="39">
        <f>IF('Übersicht Lehrpersonen'!K16="", "",'Übersicht Lehrpersonen'!K16)</f>
        <v>0</v>
      </c>
      <c r="L16" s="12">
        <f>IF('Übersicht Lehrpersonen'!L16="", "",'Übersicht Lehrpersonen'!L16)</f>
        <v>0</v>
      </c>
      <c r="M16" s="12">
        <f>IF('Übersicht Lehrpersonen'!M16="", "",'Übersicht Lehrpersonen'!M16)</f>
        <v>0</v>
      </c>
      <c r="N16" s="101">
        <f>IF('Übersicht Lehrpersonen'!N16="", "",'Übersicht Lehrpersonen'!N16)</f>
        <v>0</v>
      </c>
    </row>
    <row r="17" spans="2:14" x14ac:dyDescent="0.25">
      <c r="B17" s="100" t="str">
        <f>IF('Übersicht Lehrpersonen'!B17="", "", 'Übersicht Lehrpersonen'!B17)</f>
        <v/>
      </c>
      <c r="C17" s="27" t="str">
        <f>IF('Übersicht Lehrpersonen'!B17="", "",'Übersicht Lehrpersonen'!C17)</f>
        <v/>
      </c>
      <c r="D17" s="27" t="str">
        <f>IF('Übersicht Lehrpersonen'!D17="", "",'Übersicht Lehrpersonen'!D17)</f>
        <v/>
      </c>
      <c r="E17" s="28" t="str">
        <f>IF('Übersicht Lehrpersonen'!E17="", "",'Übersicht Lehrpersonen'!E17)</f>
        <v>ja, überwiegend</v>
      </c>
      <c r="F17" s="13">
        <f>IF('Übersicht Lehrpersonen'!F17="", "",'Übersicht Lehrpersonen'!F17)</f>
        <v>0</v>
      </c>
      <c r="G17" s="28" t="str">
        <f>IF('Übersicht Lehrpersonen'!G17="", "",'Übersicht Lehrpersonen'!G17)</f>
        <v>nein</v>
      </c>
      <c r="H17" s="27" t="str">
        <f>IF('Übersicht Lehrpersonen'!H17="", "",'Übersicht Lehrpersonen'!H17)</f>
        <v/>
      </c>
      <c r="I17" s="13">
        <f>IF('Übersicht Lehrpersonen'!I17="", "",'Übersicht Lehrpersonen'!I17)</f>
        <v>0</v>
      </c>
      <c r="J17" s="13"/>
      <c r="K17" s="39">
        <f>IF('Übersicht Lehrpersonen'!K17="", "",'Übersicht Lehrpersonen'!K17)</f>
        <v>0</v>
      </c>
      <c r="L17" s="12">
        <f>IF('Übersicht Lehrpersonen'!L17="", "",'Übersicht Lehrpersonen'!L17)</f>
        <v>0</v>
      </c>
      <c r="M17" s="12">
        <f>IF('Übersicht Lehrpersonen'!M17="", "",'Übersicht Lehrpersonen'!M17)</f>
        <v>0</v>
      </c>
      <c r="N17" s="101">
        <f>IF('Übersicht Lehrpersonen'!N17="", "",'Übersicht Lehrpersonen'!N17)</f>
        <v>0</v>
      </c>
    </row>
    <row r="18" spans="2:14" x14ac:dyDescent="0.25">
      <c r="B18" s="100" t="str">
        <f>IF('Übersicht Lehrpersonen'!B18="", "", 'Übersicht Lehrpersonen'!B18)</f>
        <v/>
      </c>
      <c r="C18" s="27" t="str">
        <f>IF('Übersicht Lehrpersonen'!B18="", "",'Übersicht Lehrpersonen'!C18)</f>
        <v/>
      </c>
      <c r="D18" s="27" t="str">
        <f>IF('Übersicht Lehrpersonen'!D18="", "",'Übersicht Lehrpersonen'!D18)</f>
        <v/>
      </c>
      <c r="E18" s="28" t="str">
        <f>IF('Übersicht Lehrpersonen'!E18="", "",'Übersicht Lehrpersonen'!E18)</f>
        <v>ja, überwiegend</v>
      </c>
      <c r="F18" s="13">
        <f>IF('Übersicht Lehrpersonen'!F18="", "",'Übersicht Lehrpersonen'!F18)</f>
        <v>0</v>
      </c>
      <c r="G18" s="28" t="str">
        <f>IF('Übersicht Lehrpersonen'!G18="", "",'Übersicht Lehrpersonen'!G18)</f>
        <v>nein</v>
      </c>
      <c r="H18" s="27" t="str">
        <f>IF('Übersicht Lehrpersonen'!H18="", "",'Übersicht Lehrpersonen'!H18)</f>
        <v/>
      </c>
      <c r="I18" s="13">
        <f>IF('Übersicht Lehrpersonen'!I18="", "",'Übersicht Lehrpersonen'!I18)</f>
        <v>0</v>
      </c>
      <c r="J18" s="13"/>
      <c r="K18" s="39">
        <f>IF('Übersicht Lehrpersonen'!K18="", "",'Übersicht Lehrpersonen'!K18)</f>
        <v>0</v>
      </c>
      <c r="L18" s="12">
        <f>IF('Übersicht Lehrpersonen'!L18="", "",'Übersicht Lehrpersonen'!L18)</f>
        <v>0</v>
      </c>
      <c r="M18" s="12">
        <f>IF('Übersicht Lehrpersonen'!M18="", "",'Übersicht Lehrpersonen'!M18)</f>
        <v>0</v>
      </c>
      <c r="N18" s="101">
        <f>IF('Übersicht Lehrpersonen'!N18="", "",'Übersicht Lehrpersonen'!N18)</f>
        <v>0</v>
      </c>
    </row>
    <row r="19" spans="2:14" x14ac:dyDescent="0.25">
      <c r="B19" s="100" t="str">
        <f>IF('Übersicht Lehrpersonen'!B19="", "", 'Übersicht Lehrpersonen'!B19)</f>
        <v/>
      </c>
      <c r="C19" s="27" t="str">
        <f>IF('Übersicht Lehrpersonen'!B19="", "",'Übersicht Lehrpersonen'!C19)</f>
        <v/>
      </c>
      <c r="D19" s="27" t="str">
        <f>IF('Übersicht Lehrpersonen'!D19="", "",'Übersicht Lehrpersonen'!D19)</f>
        <v/>
      </c>
      <c r="E19" s="28" t="str">
        <f>IF('Übersicht Lehrpersonen'!E19="", "",'Übersicht Lehrpersonen'!E19)</f>
        <v>ja, überwiegend</v>
      </c>
      <c r="F19" s="13">
        <f>IF('Übersicht Lehrpersonen'!F19="", "",'Übersicht Lehrpersonen'!F19)</f>
        <v>0</v>
      </c>
      <c r="G19" s="28" t="str">
        <f>IF('Übersicht Lehrpersonen'!G19="", "",'Übersicht Lehrpersonen'!G19)</f>
        <v>nein</v>
      </c>
      <c r="H19" s="27" t="str">
        <f>IF('Übersicht Lehrpersonen'!H19="", "",'Übersicht Lehrpersonen'!H19)</f>
        <v/>
      </c>
      <c r="I19" s="13">
        <f>IF('Übersicht Lehrpersonen'!I19="", "",'Übersicht Lehrpersonen'!I19)</f>
        <v>0</v>
      </c>
      <c r="J19" s="13"/>
      <c r="K19" s="39">
        <f>IF('Übersicht Lehrpersonen'!K19="", "",'Übersicht Lehrpersonen'!K19)</f>
        <v>0</v>
      </c>
      <c r="L19" s="12">
        <f>IF('Übersicht Lehrpersonen'!L19="", "",'Übersicht Lehrpersonen'!L19)</f>
        <v>0</v>
      </c>
      <c r="M19" s="12">
        <f>IF('Übersicht Lehrpersonen'!M19="", "",'Übersicht Lehrpersonen'!M19)</f>
        <v>0</v>
      </c>
      <c r="N19" s="101">
        <f>IF('Übersicht Lehrpersonen'!N19="", "",'Übersicht Lehrpersonen'!N19)</f>
        <v>0</v>
      </c>
    </row>
    <row r="20" spans="2:14" x14ac:dyDescent="0.25">
      <c r="B20" s="100" t="str">
        <f>IF('Übersicht Lehrpersonen'!B20="", "", 'Übersicht Lehrpersonen'!B20)</f>
        <v/>
      </c>
      <c r="C20" s="27" t="str">
        <f>IF('Übersicht Lehrpersonen'!B20="", "",'Übersicht Lehrpersonen'!C20)</f>
        <v/>
      </c>
      <c r="D20" s="27" t="str">
        <f>IF('Übersicht Lehrpersonen'!D20="", "",'Übersicht Lehrpersonen'!D20)</f>
        <v/>
      </c>
      <c r="E20" s="28" t="str">
        <f>IF('Übersicht Lehrpersonen'!E20="", "",'Übersicht Lehrpersonen'!E20)</f>
        <v>ja, überwiegend</v>
      </c>
      <c r="F20" s="13">
        <f>IF('Übersicht Lehrpersonen'!F20="", "",'Übersicht Lehrpersonen'!F20)</f>
        <v>0</v>
      </c>
      <c r="G20" s="28" t="str">
        <f>IF('Übersicht Lehrpersonen'!G20="", "",'Übersicht Lehrpersonen'!G20)</f>
        <v>nein</v>
      </c>
      <c r="H20" s="27" t="str">
        <f>IF('Übersicht Lehrpersonen'!H20="", "",'Übersicht Lehrpersonen'!H20)</f>
        <v/>
      </c>
      <c r="I20" s="13">
        <f>IF('Übersicht Lehrpersonen'!I20="", "",'Übersicht Lehrpersonen'!I20)</f>
        <v>0</v>
      </c>
      <c r="J20" s="13"/>
      <c r="K20" s="39">
        <f>IF('Übersicht Lehrpersonen'!K20="", "",'Übersicht Lehrpersonen'!K20)</f>
        <v>0</v>
      </c>
      <c r="L20" s="12">
        <f>IF('Übersicht Lehrpersonen'!L20="", "",'Übersicht Lehrpersonen'!L20)</f>
        <v>0</v>
      </c>
      <c r="M20" s="12">
        <f>IF('Übersicht Lehrpersonen'!M20="", "",'Übersicht Lehrpersonen'!M20)</f>
        <v>0</v>
      </c>
      <c r="N20" s="101">
        <f>IF('Übersicht Lehrpersonen'!N20="", "",'Übersicht Lehrpersonen'!N20)</f>
        <v>0</v>
      </c>
    </row>
    <row r="21" spans="2:14" x14ac:dyDescent="0.25">
      <c r="B21" s="100" t="str">
        <f>IF('Übersicht Lehrpersonen'!B21="", "", 'Übersicht Lehrpersonen'!B21)</f>
        <v/>
      </c>
      <c r="C21" s="27" t="str">
        <f>IF('Übersicht Lehrpersonen'!B21="", "",'Übersicht Lehrpersonen'!C21)</f>
        <v/>
      </c>
      <c r="D21" s="27" t="str">
        <f>IF('Übersicht Lehrpersonen'!D21="", "",'Übersicht Lehrpersonen'!D21)</f>
        <v/>
      </c>
      <c r="E21" s="28" t="str">
        <f>IF('Übersicht Lehrpersonen'!E21="", "",'Übersicht Lehrpersonen'!E21)</f>
        <v>ja, überwiegend</v>
      </c>
      <c r="F21" s="13">
        <f>IF('Übersicht Lehrpersonen'!F21="", "",'Übersicht Lehrpersonen'!F21)</f>
        <v>0</v>
      </c>
      <c r="G21" s="28" t="str">
        <f>IF('Übersicht Lehrpersonen'!G21="", "",'Übersicht Lehrpersonen'!G21)</f>
        <v>nein</v>
      </c>
      <c r="H21" s="27" t="str">
        <f>IF('Übersicht Lehrpersonen'!H21="", "",'Übersicht Lehrpersonen'!H21)</f>
        <v/>
      </c>
      <c r="I21" s="13">
        <f>IF('Übersicht Lehrpersonen'!I21="", "",'Übersicht Lehrpersonen'!I21)</f>
        <v>0</v>
      </c>
      <c r="J21" s="13"/>
      <c r="K21" s="39">
        <f>IF('Übersicht Lehrpersonen'!K21="", "",'Übersicht Lehrpersonen'!K21)</f>
        <v>0</v>
      </c>
      <c r="L21" s="12">
        <f>IF('Übersicht Lehrpersonen'!L21="", "",'Übersicht Lehrpersonen'!L21)</f>
        <v>0</v>
      </c>
      <c r="M21" s="12">
        <f>IF('Übersicht Lehrpersonen'!M21="", "",'Übersicht Lehrpersonen'!M21)</f>
        <v>0</v>
      </c>
      <c r="N21" s="101">
        <f>IF('Übersicht Lehrpersonen'!N21="", "",'Übersicht Lehrpersonen'!N21)</f>
        <v>0</v>
      </c>
    </row>
    <row r="22" spans="2:14" x14ac:dyDescent="0.25">
      <c r="B22" s="100" t="str">
        <f>IF('Übersicht Lehrpersonen'!B22="", "", 'Übersicht Lehrpersonen'!B22)</f>
        <v/>
      </c>
      <c r="C22" s="27" t="str">
        <f>IF('Übersicht Lehrpersonen'!B22="", "",'Übersicht Lehrpersonen'!C22)</f>
        <v/>
      </c>
      <c r="D22" s="27" t="str">
        <f>IF('Übersicht Lehrpersonen'!D22="", "",'Übersicht Lehrpersonen'!D22)</f>
        <v/>
      </c>
      <c r="E22" s="28" t="str">
        <f>IF('Übersicht Lehrpersonen'!E22="", "",'Übersicht Lehrpersonen'!E22)</f>
        <v>ja, überwiegend</v>
      </c>
      <c r="F22" s="13">
        <f>IF('Übersicht Lehrpersonen'!F22="", "",'Übersicht Lehrpersonen'!F22)</f>
        <v>0</v>
      </c>
      <c r="G22" s="28" t="str">
        <f>IF('Übersicht Lehrpersonen'!G22="", "",'Übersicht Lehrpersonen'!G22)</f>
        <v>nein</v>
      </c>
      <c r="H22" s="27" t="str">
        <f>IF('Übersicht Lehrpersonen'!H22="", "",'Übersicht Lehrpersonen'!H22)</f>
        <v/>
      </c>
      <c r="I22" s="13">
        <f>IF('Übersicht Lehrpersonen'!I22="", "",'Übersicht Lehrpersonen'!I22)</f>
        <v>0</v>
      </c>
      <c r="J22" s="13"/>
      <c r="K22" s="39">
        <f>'Übersicht Lehrpersonen'!K22</f>
        <v>0</v>
      </c>
      <c r="L22" s="12">
        <f>IF('Übersicht Lehrpersonen'!L22="", "",'Übersicht Lehrpersonen'!L22)</f>
        <v>0</v>
      </c>
      <c r="M22" s="12">
        <f>IF('Übersicht Lehrpersonen'!M22="", "",'Übersicht Lehrpersonen'!M22)</f>
        <v>0</v>
      </c>
      <c r="N22" s="101">
        <f>IF('Übersicht Lehrpersonen'!N22="", "",'Übersicht Lehrpersonen'!N22)</f>
        <v>0</v>
      </c>
    </row>
    <row r="23" spans="2:14" x14ac:dyDescent="0.25">
      <c r="B23" s="100" t="str">
        <f>IF('Übersicht Lehrpersonen'!B23="", "", 'Übersicht Lehrpersonen'!B23)</f>
        <v/>
      </c>
      <c r="C23" s="27" t="str">
        <f>IF('Übersicht Lehrpersonen'!B23="", "",'Übersicht Lehrpersonen'!C23)</f>
        <v/>
      </c>
      <c r="D23" s="27" t="str">
        <f>IF('Übersicht Lehrpersonen'!D23="", "",'Übersicht Lehrpersonen'!D23)</f>
        <v/>
      </c>
      <c r="E23" s="28" t="str">
        <f>IF('Übersicht Lehrpersonen'!E23="", "",'Übersicht Lehrpersonen'!E23)</f>
        <v>ja, überwiegend</v>
      </c>
      <c r="F23" s="13">
        <f>IF('Übersicht Lehrpersonen'!F23="", "",'Übersicht Lehrpersonen'!F23)</f>
        <v>0</v>
      </c>
      <c r="G23" s="28" t="str">
        <f>IF('Übersicht Lehrpersonen'!G23="", "",'Übersicht Lehrpersonen'!G23)</f>
        <v>nein</v>
      </c>
      <c r="H23" s="27" t="str">
        <f>IF('Übersicht Lehrpersonen'!H23="", "",'Übersicht Lehrpersonen'!H23)</f>
        <v/>
      </c>
      <c r="I23" s="13">
        <f>IF('Übersicht Lehrpersonen'!I23="", "",'Übersicht Lehrpersonen'!I23)</f>
        <v>0</v>
      </c>
      <c r="J23" s="13"/>
      <c r="K23" s="39">
        <f>IF('Übersicht Lehrpersonen'!K23="", "",'Übersicht Lehrpersonen'!K23)</f>
        <v>0</v>
      </c>
      <c r="L23" s="12">
        <f>IF('Übersicht Lehrpersonen'!L23="", "",'Übersicht Lehrpersonen'!L23)</f>
        <v>0</v>
      </c>
      <c r="M23" s="12">
        <f>IF('Übersicht Lehrpersonen'!M23="", "",'Übersicht Lehrpersonen'!M23)</f>
        <v>0</v>
      </c>
      <c r="N23" s="101">
        <f>IF('Übersicht Lehrpersonen'!N23="", "",'Übersicht Lehrpersonen'!N23)</f>
        <v>0</v>
      </c>
    </row>
    <row r="24" spans="2:14" x14ac:dyDescent="0.25">
      <c r="B24" s="100" t="str">
        <f>IF('Übersicht Lehrpersonen'!B24="", "", 'Übersicht Lehrpersonen'!B24)</f>
        <v/>
      </c>
      <c r="C24" s="27" t="str">
        <f>IF('Übersicht Lehrpersonen'!B24="", "",'Übersicht Lehrpersonen'!C24)</f>
        <v/>
      </c>
      <c r="D24" s="27" t="str">
        <f>IF('Übersicht Lehrpersonen'!D24="", "",'Übersicht Lehrpersonen'!D24)</f>
        <v/>
      </c>
      <c r="E24" s="28" t="str">
        <f>IF('Übersicht Lehrpersonen'!E24="", "",'Übersicht Lehrpersonen'!E24)</f>
        <v>ja, überwiegend</v>
      </c>
      <c r="F24" s="13">
        <f>IF('Übersicht Lehrpersonen'!F24="", "",'Übersicht Lehrpersonen'!F24)</f>
        <v>0</v>
      </c>
      <c r="G24" s="28" t="str">
        <f>IF('Übersicht Lehrpersonen'!G24="", "",'Übersicht Lehrpersonen'!G24)</f>
        <v>nein</v>
      </c>
      <c r="H24" s="27" t="str">
        <f>IF('Übersicht Lehrpersonen'!H24="", "",'Übersicht Lehrpersonen'!H24)</f>
        <v/>
      </c>
      <c r="I24" s="13">
        <f>IF('Übersicht Lehrpersonen'!I24="", "",'Übersicht Lehrpersonen'!I24)</f>
        <v>0</v>
      </c>
      <c r="J24" s="13"/>
      <c r="K24" s="39">
        <f>IF('Übersicht Lehrpersonen'!K24="", "",'Übersicht Lehrpersonen'!K24)</f>
        <v>0</v>
      </c>
      <c r="L24" s="12">
        <f>IF('Übersicht Lehrpersonen'!L24="", "",'Übersicht Lehrpersonen'!L24)</f>
        <v>0</v>
      </c>
      <c r="M24" s="12">
        <f>IF('Übersicht Lehrpersonen'!M24="", "",'Übersicht Lehrpersonen'!M24)</f>
        <v>0</v>
      </c>
      <c r="N24" s="101">
        <f>IF('Übersicht Lehrpersonen'!N24="", "",'Übersicht Lehrpersonen'!N24)</f>
        <v>0</v>
      </c>
    </row>
    <row r="25" spans="2:14" x14ac:dyDescent="0.25">
      <c r="B25" s="100" t="str">
        <f>IF('Übersicht Lehrpersonen'!B25="", "", 'Übersicht Lehrpersonen'!B25)</f>
        <v/>
      </c>
      <c r="C25" s="27" t="str">
        <f>IF('Übersicht Lehrpersonen'!B25="", "",'Übersicht Lehrpersonen'!C25)</f>
        <v/>
      </c>
      <c r="D25" s="27" t="str">
        <f>IF('Übersicht Lehrpersonen'!D25="", "",'Übersicht Lehrpersonen'!D25)</f>
        <v/>
      </c>
      <c r="E25" s="28" t="str">
        <f>IF('Übersicht Lehrpersonen'!E25="", "",'Übersicht Lehrpersonen'!E25)</f>
        <v>ja, überwiegend</v>
      </c>
      <c r="F25" s="13">
        <f>IF('Übersicht Lehrpersonen'!F25="", "",'Übersicht Lehrpersonen'!F25)</f>
        <v>0</v>
      </c>
      <c r="G25" s="28" t="str">
        <f>IF('Übersicht Lehrpersonen'!G25="", "",'Übersicht Lehrpersonen'!G25)</f>
        <v>nein</v>
      </c>
      <c r="H25" s="27" t="str">
        <f>IF('Übersicht Lehrpersonen'!H25="", "",'Übersicht Lehrpersonen'!H25)</f>
        <v/>
      </c>
      <c r="I25" s="13">
        <f>IF('Übersicht Lehrpersonen'!I25="", "",'Übersicht Lehrpersonen'!I25)</f>
        <v>0</v>
      </c>
      <c r="J25" s="13"/>
      <c r="K25" s="39">
        <f>IF('Übersicht Lehrpersonen'!K25="", "",'Übersicht Lehrpersonen'!K25)</f>
        <v>0</v>
      </c>
      <c r="L25" s="12">
        <f>IF('Übersicht Lehrpersonen'!L25="", "",'Übersicht Lehrpersonen'!L25)</f>
        <v>0</v>
      </c>
      <c r="M25" s="12">
        <f>IF('Übersicht Lehrpersonen'!M25="", "",'Übersicht Lehrpersonen'!M25)</f>
        <v>0</v>
      </c>
      <c r="N25" s="101">
        <f>IF('Übersicht Lehrpersonen'!N25="", "",'Übersicht Lehrpersonen'!N25)</f>
        <v>0</v>
      </c>
    </row>
    <row r="26" spans="2:14" x14ac:dyDescent="0.25">
      <c r="B26" s="100" t="str">
        <f>IF('Übersicht Lehrpersonen'!B26="", "", 'Übersicht Lehrpersonen'!B26)</f>
        <v/>
      </c>
      <c r="C26" s="27" t="str">
        <f>IF('Übersicht Lehrpersonen'!B26="", "",'Übersicht Lehrpersonen'!C26)</f>
        <v/>
      </c>
      <c r="D26" s="27" t="str">
        <f>IF('Übersicht Lehrpersonen'!D26="", "",'Übersicht Lehrpersonen'!D26)</f>
        <v/>
      </c>
      <c r="E26" s="28" t="str">
        <f>IF('Übersicht Lehrpersonen'!E26="", "",'Übersicht Lehrpersonen'!E26)</f>
        <v>ja, überwiegend</v>
      </c>
      <c r="F26" s="13">
        <f>IF('Übersicht Lehrpersonen'!F26="", "",'Übersicht Lehrpersonen'!F26)</f>
        <v>0</v>
      </c>
      <c r="G26" s="28" t="str">
        <f>IF('Übersicht Lehrpersonen'!G26="", "",'Übersicht Lehrpersonen'!G26)</f>
        <v>nein</v>
      </c>
      <c r="H26" s="27" t="str">
        <f>IF('Übersicht Lehrpersonen'!H26="", "",'Übersicht Lehrpersonen'!H26)</f>
        <v/>
      </c>
      <c r="I26" s="13">
        <f>IF('Übersicht Lehrpersonen'!I26="", "",'Übersicht Lehrpersonen'!I26)</f>
        <v>0</v>
      </c>
      <c r="J26" s="13"/>
      <c r="K26" s="39">
        <f>IF('Übersicht Lehrpersonen'!K26="", "",'Übersicht Lehrpersonen'!K26)</f>
        <v>0</v>
      </c>
      <c r="L26" s="12">
        <f>IF('Übersicht Lehrpersonen'!L26="", "",'Übersicht Lehrpersonen'!L26)</f>
        <v>0</v>
      </c>
      <c r="M26" s="12">
        <f>IF('Übersicht Lehrpersonen'!M26="", "",'Übersicht Lehrpersonen'!M26)</f>
        <v>0</v>
      </c>
      <c r="N26" s="101">
        <f>IF('Übersicht Lehrpersonen'!N26="", "",'Übersicht Lehrpersonen'!N26)</f>
        <v>0</v>
      </c>
    </row>
    <row r="27" spans="2:14" x14ac:dyDescent="0.25">
      <c r="B27" s="100" t="str">
        <f>IF('Übersicht Lehrpersonen'!B27="", "", 'Übersicht Lehrpersonen'!B27)</f>
        <v/>
      </c>
      <c r="C27" s="27" t="str">
        <f>IF('Übersicht Lehrpersonen'!B27="", "",'Übersicht Lehrpersonen'!C27)</f>
        <v/>
      </c>
      <c r="D27" s="27" t="str">
        <f>IF('Übersicht Lehrpersonen'!D27="", "",'Übersicht Lehrpersonen'!D27)</f>
        <v/>
      </c>
      <c r="E27" s="28" t="str">
        <f>IF('Übersicht Lehrpersonen'!E27="", "",'Übersicht Lehrpersonen'!E27)</f>
        <v>ja, überwiegend</v>
      </c>
      <c r="F27" s="13">
        <f>IF('Übersicht Lehrpersonen'!F27="", "",'Übersicht Lehrpersonen'!F27)</f>
        <v>0</v>
      </c>
      <c r="G27" s="28" t="str">
        <f>IF('Übersicht Lehrpersonen'!G27="", "",'Übersicht Lehrpersonen'!G27)</f>
        <v>nein</v>
      </c>
      <c r="H27" s="27" t="str">
        <f>IF('Übersicht Lehrpersonen'!H27="", "",'Übersicht Lehrpersonen'!H27)</f>
        <v/>
      </c>
      <c r="I27" s="13">
        <f>IF('Übersicht Lehrpersonen'!I27="", "",'Übersicht Lehrpersonen'!I27)</f>
        <v>0</v>
      </c>
      <c r="J27" s="13"/>
      <c r="K27" s="39">
        <f>IF('Übersicht Lehrpersonen'!K27="", "",'Übersicht Lehrpersonen'!K27)</f>
        <v>0</v>
      </c>
      <c r="L27" s="12">
        <f>IF('Übersicht Lehrpersonen'!L27="", "",'Übersicht Lehrpersonen'!L27)</f>
        <v>0</v>
      </c>
      <c r="M27" s="12">
        <f>IF('Übersicht Lehrpersonen'!M27="", "",'Übersicht Lehrpersonen'!M27)</f>
        <v>0</v>
      </c>
      <c r="N27" s="101">
        <f>IF('Übersicht Lehrpersonen'!N27="", "",'Übersicht Lehrpersonen'!N27)</f>
        <v>0</v>
      </c>
    </row>
    <row r="28" spans="2:14" x14ac:dyDescent="0.25">
      <c r="B28" s="100" t="str">
        <f>IF('Übersicht Lehrpersonen'!B28="", "", 'Übersicht Lehrpersonen'!B28)</f>
        <v/>
      </c>
      <c r="C28" s="27" t="str">
        <f>IF('Übersicht Lehrpersonen'!B28="", "",'Übersicht Lehrpersonen'!C28)</f>
        <v/>
      </c>
      <c r="D28" s="27" t="str">
        <f>IF('Übersicht Lehrpersonen'!D28="", "",'Übersicht Lehrpersonen'!D28)</f>
        <v/>
      </c>
      <c r="E28" s="28" t="str">
        <f>IF('Übersicht Lehrpersonen'!E28="", "",'Übersicht Lehrpersonen'!E28)</f>
        <v>ja, überwiegend</v>
      </c>
      <c r="F28" s="13">
        <f>IF('Übersicht Lehrpersonen'!F28="", "",'Übersicht Lehrpersonen'!F28)</f>
        <v>0</v>
      </c>
      <c r="G28" s="28" t="str">
        <f>IF('Übersicht Lehrpersonen'!G28="", "",'Übersicht Lehrpersonen'!G28)</f>
        <v>nein</v>
      </c>
      <c r="H28" s="27" t="str">
        <f>IF('Übersicht Lehrpersonen'!H28="", "",'Übersicht Lehrpersonen'!H28)</f>
        <v/>
      </c>
      <c r="I28" s="13">
        <f>IF('Übersicht Lehrpersonen'!I28="", "",'Übersicht Lehrpersonen'!I28)</f>
        <v>0</v>
      </c>
      <c r="J28" s="13"/>
      <c r="K28" s="39">
        <f>IF('Übersicht Lehrpersonen'!K28="", "",'Übersicht Lehrpersonen'!K28)</f>
        <v>0</v>
      </c>
      <c r="L28" s="12">
        <f>IF('Übersicht Lehrpersonen'!L28="", "",'Übersicht Lehrpersonen'!L28)</f>
        <v>0</v>
      </c>
      <c r="M28" s="12">
        <f>IF('Übersicht Lehrpersonen'!M28="", "",'Übersicht Lehrpersonen'!M28)</f>
        <v>0</v>
      </c>
      <c r="N28" s="101">
        <f>IF('Übersicht Lehrpersonen'!N28="", "",'Übersicht Lehrpersonen'!N28)</f>
        <v>0</v>
      </c>
    </row>
    <row r="29" spans="2:14" x14ac:dyDescent="0.25">
      <c r="B29" s="100" t="str">
        <f>IF('Übersicht Lehrpersonen'!B29="", "", 'Übersicht Lehrpersonen'!B29)</f>
        <v/>
      </c>
      <c r="C29" s="27" t="str">
        <f>IF('Übersicht Lehrpersonen'!B29="", "",'Übersicht Lehrpersonen'!C29)</f>
        <v/>
      </c>
      <c r="D29" s="27" t="str">
        <f>IF('Übersicht Lehrpersonen'!D29="", "",'Übersicht Lehrpersonen'!D29)</f>
        <v/>
      </c>
      <c r="E29" s="28" t="str">
        <f>IF('Übersicht Lehrpersonen'!E29="", "",'Übersicht Lehrpersonen'!E29)</f>
        <v>ja, überwiegend</v>
      </c>
      <c r="F29" s="13">
        <f>IF('Übersicht Lehrpersonen'!F29="", "",'Übersicht Lehrpersonen'!F29)</f>
        <v>0</v>
      </c>
      <c r="G29" s="28" t="str">
        <f>IF('Übersicht Lehrpersonen'!G29="", "",'Übersicht Lehrpersonen'!G29)</f>
        <v>nein</v>
      </c>
      <c r="H29" s="27" t="str">
        <f>IF('Übersicht Lehrpersonen'!H29="", "",'Übersicht Lehrpersonen'!H29)</f>
        <v/>
      </c>
      <c r="I29" s="13">
        <f>IF('Übersicht Lehrpersonen'!I29="", "",'Übersicht Lehrpersonen'!I29)</f>
        <v>0</v>
      </c>
      <c r="J29" s="13"/>
      <c r="K29" s="39">
        <f>IF('Übersicht Lehrpersonen'!K29="", "",'Übersicht Lehrpersonen'!K29)</f>
        <v>0</v>
      </c>
      <c r="L29" s="12">
        <f>IF('Übersicht Lehrpersonen'!L29="", "",'Übersicht Lehrpersonen'!L29)</f>
        <v>0</v>
      </c>
      <c r="M29" s="12">
        <f>IF('Übersicht Lehrpersonen'!M29="", "",'Übersicht Lehrpersonen'!M29)</f>
        <v>0</v>
      </c>
      <c r="N29" s="101">
        <f>IF('Übersicht Lehrpersonen'!N29="", "",'Übersicht Lehrpersonen'!N29)</f>
        <v>0</v>
      </c>
    </row>
    <row r="30" spans="2:14" ht="15.75" thickBot="1" x14ac:dyDescent="0.3">
      <c r="B30" s="100" t="str">
        <f>IF('Übersicht Lehrpersonen'!B30="", "", 'Übersicht Lehrpersonen'!B30)</f>
        <v/>
      </c>
      <c r="C30" s="27" t="str">
        <f>IF('Übersicht Lehrpersonen'!B30="", "",'Übersicht Lehrpersonen'!C30)</f>
        <v/>
      </c>
      <c r="D30" s="27" t="str">
        <f>IF('Übersicht Lehrpersonen'!D30="", "",'Übersicht Lehrpersonen'!D30)</f>
        <v/>
      </c>
      <c r="E30" s="28" t="str">
        <f>IF('Übersicht Lehrpersonen'!E30="", "",'Übersicht Lehrpersonen'!E30)</f>
        <v>ja, überwiegend</v>
      </c>
      <c r="F30" s="13">
        <f>IF('Übersicht Lehrpersonen'!F30="", "",'Übersicht Lehrpersonen'!F30)</f>
        <v>0</v>
      </c>
      <c r="G30" s="28" t="str">
        <f>IF('Übersicht Lehrpersonen'!G30="", "",'Übersicht Lehrpersonen'!G30)</f>
        <v>nein</v>
      </c>
      <c r="H30" s="27" t="str">
        <f>IF('Übersicht Lehrpersonen'!H30="", "",'Übersicht Lehrpersonen'!H30)</f>
        <v/>
      </c>
      <c r="I30" s="13">
        <f>IF('Übersicht Lehrpersonen'!I30="", "",'Übersicht Lehrpersonen'!I30)</f>
        <v>0</v>
      </c>
      <c r="J30" s="97"/>
      <c r="K30" s="39">
        <f>IF('Übersicht Lehrpersonen'!K30="", "",'Übersicht Lehrpersonen'!K30)</f>
        <v>0</v>
      </c>
      <c r="L30" s="16">
        <f>IF('Übersicht Lehrpersonen'!L30="", "",'Übersicht Lehrpersonen'!L30)</f>
        <v>0</v>
      </c>
      <c r="M30" s="16">
        <f>IF('Übersicht Lehrpersonen'!M30="", "",'Übersicht Lehrpersonen'!M30)</f>
        <v>0</v>
      </c>
      <c r="N30" s="102">
        <f>IF('Übersicht Lehrpersonen'!N30="", "",'Übersicht Lehrpersonen'!N30)</f>
        <v>0</v>
      </c>
    </row>
    <row r="31" spans="2:14" ht="16.5" thickBot="1" x14ac:dyDescent="0.3">
      <c r="B31" s="6" t="s">
        <v>66</v>
      </c>
      <c r="C31" s="7"/>
      <c r="D31" s="9">
        <f>SUM(D14:D30)</f>
        <v>0</v>
      </c>
      <c r="E31" s="8"/>
      <c r="F31" s="9">
        <f>SUM(F14:F30)</f>
        <v>0</v>
      </c>
      <c r="G31" s="10"/>
      <c r="H31" s="7"/>
      <c r="I31" s="9">
        <f>SUM(I14:I30)</f>
        <v>0</v>
      </c>
      <c r="J31" s="9"/>
      <c r="K31" s="9">
        <f>SUM(K14:K30)</f>
        <v>0</v>
      </c>
      <c r="L31" s="9">
        <f>SUM(L14:L30)</f>
        <v>0</v>
      </c>
      <c r="M31" s="9">
        <f>SUM(M14:M30)</f>
        <v>0</v>
      </c>
      <c r="N31" s="15">
        <f>SUM(N14:N30)</f>
        <v>0</v>
      </c>
    </row>
    <row r="32" spans="2:14" x14ac:dyDescent="0.25">
      <c r="B32" s="4" t="s">
        <v>32</v>
      </c>
      <c r="I32" s="1"/>
      <c r="J32" s="1"/>
      <c r="K32" s="1"/>
    </row>
    <row r="33" spans="11:14" x14ac:dyDescent="0.25">
      <c r="K33" s="128"/>
      <c r="L33" s="129"/>
      <c r="M33" s="130"/>
      <c r="N33" s="130"/>
    </row>
  </sheetData>
  <sheetProtection algorithmName="SHA-512" hashValue="eQpmZijGX7mRNCBsfYJ7M1j/3twWoX0eR7d54YdtJoiJUez4h2DSFqfCGrekPJ+cVtmQh8z/qIeVEFgn47z0Vg==" saltValue="rXXy2INN2+Ac687lAHOGmQ==" spinCount="100000" sheet="1" objects="1" scenarios="1"/>
  <autoFilter ref="B13:F13" xr:uid="{00000000-0001-0000-0000-000000000000}"/>
  <customSheetViews>
    <customSheetView guid="{B9DAEB18-3016-4729-81B6-E64249349FF1}" showPageBreaks="1" fitToPage="1" showAutoFilter="1" hiddenColumns="1">
      <pane ySplit="1" topLeftCell="A2" activePane="bottomLeft" state="frozen"/>
      <selection pane="bottomLeft" activeCell="Y112" sqref="Y112"/>
      <pageMargins left="0.51181102362204722" right="0.51181102362204722" top="0.98425196850393704" bottom="0.78740157480314965" header="0.31496062992125984" footer="0.31496062992125984"/>
      <printOptions horizontalCentered="1"/>
      <pageSetup paperSize="9" scale="73" fitToHeight="0" orientation="landscape" r:id="rId1"/>
      <headerFooter>
        <oddHeader>&amp;C&amp;12&amp;ULehrplanung WiSe 25/26
Zeitliche Verfügbarkeiten
&amp;10(Stand: 23.06.2025)</oddHeader>
        <oddFooter>&amp;C&amp;P von &amp;N</oddFooter>
      </headerFooter>
      <autoFilter ref="A1:V999" xr:uid="{826433C4-BE55-4C9D-B20C-CB7C66811345}"/>
    </customSheetView>
    <customSheetView guid="{6ECEB912-EAA9-442E-9F09-2C0F012A4688}" showPageBreaks="1" fitToPage="1" filter="1" showAutoFilter="1" hiddenColumns="1">
      <pane ySplit="1" topLeftCell="A2" activePane="bottomLeft" state="frozen"/>
      <selection pane="bottomLeft" activeCell="F659" sqref="F659"/>
      <pageMargins left="0.51181102362204722" right="0.51181102362204722" top="0.98425196850393704" bottom="0.78740157480314965" header="0.31496062992125984" footer="0.31496062992125984"/>
      <printOptions horizontalCentered="1"/>
      <pageSetup paperSize="9" scale="73" fitToHeight="0" orientation="landscape" r:id="rId2"/>
      <headerFooter>
        <oddHeader>&amp;C&amp;12&amp;ULehrplanung WiSe 25/26
Zeitliche Verfügbarkeiten
&amp;10(Stand: 23.06.2025)</oddHeader>
        <oddFooter>&amp;C&amp;P von &amp;N</oddFooter>
      </headerFooter>
      <autoFilter ref="A1:V999" xr:uid="{1A2833DC-80FF-4D7D-8E44-7B5E9B803046}">
        <filterColumn colId="21">
          <filters>
            <filter val="Nachjustierung erforderlich"/>
          </filters>
        </filterColumn>
      </autoFilter>
    </customSheetView>
  </customSheetViews>
  <mergeCells count="22">
    <mergeCell ref="B10:B13"/>
    <mergeCell ref="C10:C13"/>
    <mergeCell ref="B7:N7"/>
    <mergeCell ref="B6:N6"/>
    <mergeCell ref="B3:F3"/>
    <mergeCell ref="B4:F4"/>
    <mergeCell ref="B5:F5"/>
    <mergeCell ref="L11:N11"/>
    <mergeCell ref="K10:N10"/>
    <mergeCell ref="D10:D12"/>
    <mergeCell ref="E10:E12"/>
    <mergeCell ref="F10:F12"/>
    <mergeCell ref="G10:G12"/>
    <mergeCell ref="H10:H12"/>
    <mergeCell ref="I10:I12"/>
    <mergeCell ref="B9:N9"/>
    <mergeCell ref="B8:N8"/>
    <mergeCell ref="B1:N1"/>
    <mergeCell ref="B2:N2"/>
    <mergeCell ref="H3:N3"/>
    <mergeCell ref="H4:N4"/>
    <mergeCell ref="H5:N5"/>
  </mergeCells>
  <conditionalFormatting sqref="K14">
    <cfRule type="cellIs" dxfId="74" priority="116" operator="equal">
      <formula>0</formula>
    </cfRule>
    <cfRule type="expression" dxfId="73" priority="117">
      <formula>I14=0</formula>
    </cfRule>
    <cfRule type="cellIs" dxfId="72" priority="119" operator="lessThan">
      <formula>I14+7.5</formula>
    </cfRule>
    <cfRule type="cellIs" dxfId="71" priority="120" operator="lessThan">
      <formula>8</formula>
    </cfRule>
    <cfRule type="cellIs" dxfId="70" priority="161" operator="equal">
      <formula>0</formula>
    </cfRule>
    <cfRule type="expression" dxfId="69" priority="175">
      <formula>I14=0</formula>
    </cfRule>
    <cfRule type="cellIs" dxfId="68" priority="178" operator="lessThan">
      <formula>I14+7.5</formula>
    </cfRule>
    <cfRule type="cellIs" dxfId="67" priority="179" operator="lessThan">
      <formula>8</formula>
    </cfRule>
  </conditionalFormatting>
  <conditionalFormatting sqref="K15">
    <cfRule type="cellIs" dxfId="66" priority="96" operator="equal">
      <formula>0</formula>
    </cfRule>
    <cfRule type="expression" dxfId="65" priority="97">
      <formula>I15=0</formula>
    </cfRule>
    <cfRule type="cellIs" dxfId="64" priority="99" operator="lessThan">
      <formula>I15+7.5</formula>
    </cfRule>
    <cfRule type="cellIs" dxfId="63" priority="100" operator="lessThan">
      <formula>8</formula>
    </cfRule>
  </conditionalFormatting>
  <conditionalFormatting sqref="K16">
    <cfRule type="cellIs" dxfId="62" priority="91" operator="equal">
      <formula>0</formula>
    </cfRule>
    <cfRule type="expression" dxfId="61" priority="92">
      <formula>I16=0</formula>
    </cfRule>
    <cfRule type="cellIs" dxfId="60" priority="94" operator="lessThan">
      <formula>I16+7.5</formula>
    </cfRule>
    <cfRule type="cellIs" dxfId="59" priority="95" operator="lessThan">
      <formula>8</formula>
    </cfRule>
  </conditionalFormatting>
  <conditionalFormatting sqref="K17">
    <cfRule type="cellIs" dxfId="58" priority="86" operator="equal">
      <formula>0</formula>
    </cfRule>
    <cfRule type="expression" dxfId="57" priority="87">
      <formula>I17=0</formula>
    </cfRule>
    <cfRule type="cellIs" dxfId="56" priority="89" operator="lessThan">
      <formula>I17+7.5</formula>
    </cfRule>
    <cfRule type="cellIs" dxfId="55" priority="90" operator="lessThan">
      <formula>8</formula>
    </cfRule>
  </conditionalFormatting>
  <conditionalFormatting sqref="K18">
    <cfRule type="cellIs" dxfId="54" priority="81" operator="equal">
      <formula>0</formula>
    </cfRule>
    <cfRule type="expression" dxfId="53" priority="82">
      <formula>I18=0</formula>
    </cfRule>
    <cfRule type="cellIs" dxfId="52" priority="84" operator="lessThan">
      <formula>I18+7.5</formula>
    </cfRule>
    <cfRule type="cellIs" dxfId="51" priority="85" operator="lessThan">
      <formula>8</formula>
    </cfRule>
  </conditionalFormatting>
  <conditionalFormatting sqref="K19">
    <cfRule type="cellIs" dxfId="50" priority="76" operator="equal">
      <formula>0</formula>
    </cfRule>
    <cfRule type="expression" dxfId="49" priority="77">
      <formula>I19=0</formula>
    </cfRule>
    <cfRule type="cellIs" dxfId="48" priority="79" operator="lessThan">
      <formula>I19+7.5</formula>
    </cfRule>
    <cfRule type="cellIs" dxfId="47" priority="80" operator="lessThan">
      <formula>8</formula>
    </cfRule>
  </conditionalFormatting>
  <conditionalFormatting sqref="K20">
    <cfRule type="cellIs" dxfId="46" priority="71" operator="equal">
      <formula>0</formula>
    </cfRule>
    <cfRule type="expression" dxfId="45" priority="72">
      <formula>I20=0</formula>
    </cfRule>
    <cfRule type="cellIs" dxfId="44" priority="74" operator="lessThan">
      <formula>I20+7.5</formula>
    </cfRule>
    <cfRule type="cellIs" dxfId="43" priority="75" operator="lessThan">
      <formula>8</formula>
    </cfRule>
  </conditionalFormatting>
  <conditionalFormatting sqref="K21">
    <cfRule type="cellIs" dxfId="42" priority="66" operator="equal">
      <formula>0</formula>
    </cfRule>
    <cfRule type="expression" dxfId="41" priority="67">
      <formula>I21=0</formula>
    </cfRule>
    <cfRule type="cellIs" dxfId="40" priority="69" operator="lessThan">
      <formula>I21+7.5</formula>
    </cfRule>
    <cfRule type="cellIs" dxfId="39" priority="70" operator="lessThan">
      <formula>8</formula>
    </cfRule>
  </conditionalFormatting>
  <conditionalFormatting sqref="K22">
    <cfRule type="cellIs" dxfId="38" priority="61" operator="equal">
      <formula>0</formula>
    </cfRule>
    <cfRule type="expression" dxfId="37" priority="62">
      <formula>I22=0</formula>
    </cfRule>
    <cfRule type="cellIs" dxfId="36" priority="64" operator="lessThan">
      <formula>I22+7.5</formula>
    </cfRule>
    <cfRule type="cellIs" dxfId="35" priority="65" operator="lessThan">
      <formula>8</formula>
    </cfRule>
  </conditionalFormatting>
  <conditionalFormatting sqref="K23">
    <cfRule type="cellIs" dxfId="34" priority="56" operator="equal">
      <formula>0</formula>
    </cfRule>
    <cfRule type="expression" dxfId="33" priority="57">
      <formula>I23=0</formula>
    </cfRule>
    <cfRule type="cellIs" dxfId="32" priority="59" operator="lessThan">
      <formula>I23+7.5</formula>
    </cfRule>
    <cfRule type="cellIs" dxfId="0" priority="60" operator="lessThan">
      <formula>8</formula>
    </cfRule>
  </conditionalFormatting>
  <conditionalFormatting sqref="K24">
    <cfRule type="cellIs" dxfId="31" priority="51" operator="equal">
      <formula>0</formula>
    </cfRule>
    <cfRule type="expression" dxfId="30" priority="52">
      <formula>I24=0</formula>
    </cfRule>
    <cfRule type="cellIs" dxfId="29" priority="54" operator="lessThan">
      <formula>I24+7.5</formula>
    </cfRule>
    <cfRule type="cellIs" dxfId="28" priority="55" operator="lessThan">
      <formula>8</formula>
    </cfRule>
  </conditionalFormatting>
  <conditionalFormatting sqref="K25">
    <cfRule type="cellIs" dxfId="27" priority="46" operator="equal">
      <formula>0</formula>
    </cfRule>
    <cfRule type="expression" dxfId="26" priority="47">
      <formula>I25=0</formula>
    </cfRule>
    <cfRule type="cellIs" dxfId="25" priority="49" operator="lessThan">
      <formula>I25+7.5</formula>
    </cfRule>
    <cfRule type="cellIs" dxfId="24" priority="50" operator="lessThan">
      <formula>8</formula>
    </cfRule>
  </conditionalFormatting>
  <conditionalFormatting sqref="K26">
    <cfRule type="cellIs" dxfId="23" priority="41" operator="equal">
      <formula>0</formula>
    </cfRule>
    <cfRule type="expression" dxfId="22" priority="42">
      <formula>I26=0</formula>
    </cfRule>
    <cfRule type="cellIs" dxfId="21" priority="44" operator="lessThan">
      <formula>I26+7.5</formula>
    </cfRule>
    <cfRule type="cellIs" dxfId="20" priority="45" operator="lessThan">
      <formula>8</formula>
    </cfRule>
  </conditionalFormatting>
  <conditionalFormatting sqref="K27">
    <cfRule type="cellIs" dxfId="19" priority="36" operator="equal">
      <formula>0</formula>
    </cfRule>
    <cfRule type="expression" dxfId="18" priority="37">
      <formula>I27=0</formula>
    </cfRule>
    <cfRule type="cellIs" dxfId="17" priority="39" operator="lessThan">
      <formula>I27+7.5</formula>
    </cfRule>
    <cfRule type="cellIs" dxfId="16" priority="40" operator="lessThan">
      <formula>8</formula>
    </cfRule>
  </conditionalFormatting>
  <conditionalFormatting sqref="K28">
    <cfRule type="cellIs" dxfId="15" priority="31" operator="equal">
      <formula>0</formula>
    </cfRule>
    <cfRule type="expression" dxfId="14" priority="32">
      <formula>I28=0</formula>
    </cfRule>
    <cfRule type="cellIs" dxfId="13" priority="34" operator="lessThan">
      <formula>I28+7.5</formula>
    </cfRule>
    <cfRule type="cellIs" dxfId="12" priority="35" operator="lessThan">
      <formula>8</formula>
    </cfRule>
  </conditionalFormatting>
  <conditionalFormatting sqref="K29">
    <cfRule type="cellIs" dxfId="11" priority="26" operator="equal">
      <formula>0</formula>
    </cfRule>
    <cfRule type="expression" dxfId="10" priority="27">
      <formula>I29=0</formula>
    </cfRule>
    <cfRule type="cellIs" dxfId="9" priority="29" operator="lessThan">
      <formula>I29+7.5</formula>
    </cfRule>
    <cfRule type="cellIs" dxfId="8" priority="30" operator="lessThan">
      <formula>8</formula>
    </cfRule>
  </conditionalFormatting>
  <conditionalFormatting sqref="K30">
    <cfRule type="cellIs" dxfId="7" priority="1" operator="equal">
      <formula>0</formula>
    </cfRule>
    <cfRule type="expression" dxfId="6" priority="2">
      <formula>I30=0</formula>
    </cfRule>
    <cfRule type="cellIs" dxfId="5" priority="4" operator="lessThan">
      <formula>I30+7.5</formula>
    </cfRule>
    <cfRule type="cellIs" dxfId="4" priority="5" operator="lessThan">
      <formula>8</formula>
    </cfRule>
  </conditionalFormatting>
  <hyperlinks>
    <hyperlink ref="H5" location="'Verfügbarkeiten pro Lehrperson'!A1" display="Verfügbarkeiten pro Lehrperson" xr:uid="{F4E94117-36BB-464A-B16C-A78A7CE6BDDA}"/>
    <hyperlink ref="H4" location="'Prüf-Übersicht'!A1" display="Prüf-Übersicht" xr:uid="{7D616D86-95A6-4B17-A0BA-C70456700BB2}"/>
    <hyperlink ref="H4:N4" location="'Übersicht Lehrpersonen'!A1" display="Schritt 1: Übersicht Lehrpersonen" xr:uid="{18E604CC-9768-43F0-AB0F-D10F0CE12E91}"/>
  </hyperlinks>
  <printOptions horizontalCentered="1"/>
  <pageMargins left="0.51181102362204722" right="0.51181102362204722" top="0.98425196850393704" bottom="0.78740157480314965" header="0.31496062992125984" footer="0.31496062992125984"/>
  <pageSetup paperSize="9" scale="73" fitToHeight="0" orientation="landscape" r:id="rId3"/>
  <headerFooter>
    <oddHeader>&amp;C&amp;12&amp;ULehrplanung WiSe 25/26
Zeitliche Verfügbarkeiten
&amp;10(Stand: 23.06.2025)</oddHeader>
    <oddFooter>&amp;C&amp;P von &amp;N</oddFooter>
  </headerFooter>
  <extLst>
    <ext xmlns:x14="http://schemas.microsoft.com/office/spreadsheetml/2009/9/main" uri="{78C0D931-6437-407d-A8EE-F0AAD7539E65}">
      <x14:conditionalFormattings>
        <x14:conditionalFormatting xmlns:xm="http://schemas.microsoft.com/office/excel/2006/main">
          <x14:cfRule type="expression" priority="217" id="{00000000-000E-0000-0200-00000F000000}">
            <xm:f>$L$31/$I$31&lt;'Information zu Randzeiten'!$E$31</xm:f>
            <x14:dxf>
              <font>
                <color theme="9" tint="-0.24994659260841701"/>
              </font>
              <fill>
                <patternFill>
                  <bgColor rgb="FFFAE6A4"/>
                </patternFill>
              </fill>
            </x14:dxf>
          </x14:cfRule>
          <xm:sqref>L31</xm:sqref>
        </x14:conditionalFormatting>
        <x14:conditionalFormatting xmlns:xm="http://schemas.microsoft.com/office/excel/2006/main">
          <x14:cfRule type="expression" priority="218" id="{00000000-000E-0000-0200-00000E000000}">
            <xm:f>$M$31/$I$31&lt;'Information zu Randzeiten'!$E$32</xm:f>
            <x14:dxf>
              <font>
                <color theme="9" tint="-0.24994659260841701"/>
              </font>
              <fill>
                <patternFill>
                  <bgColor rgb="FFFAE6A4"/>
                </patternFill>
              </fill>
            </x14:dxf>
          </x14:cfRule>
          <xm:sqref>M31</xm:sqref>
        </x14:conditionalFormatting>
        <x14:conditionalFormatting xmlns:xm="http://schemas.microsoft.com/office/excel/2006/main">
          <x14:cfRule type="expression" priority="219" id="{00000000-000E-0000-0200-00000D000000}">
            <xm:f>$N$31/$I$31&lt;'Information zu Randzeiten'!$E$33</xm:f>
            <x14:dxf>
              <font>
                <color theme="9" tint="-0.24994659260841701"/>
              </font>
              <fill>
                <patternFill>
                  <bgColor rgb="FFFAE6A4"/>
                </patternFill>
              </fill>
            </x14:dxf>
          </x14:cfRule>
          <xm:sqref>N31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F7E42AF-985B-422A-B8EB-E3644B621EF6}">
          <x14:formula1>
            <xm:f>Dropdown!$D$2:$D$6</xm:f>
          </x14:formula1>
          <xm:sqref>E31</xm:sqref>
        </x14:dataValidation>
        <x14:dataValidation type="list" allowBlank="1" showInputMessage="1" showErrorMessage="1" xr:uid="{D4978D6B-A79B-470D-B553-DB6C02142949}">
          <x14:formula1>
            <xm:f>Dropdown!$C$2:$C$5</xm:f>
          </x14:formula1>
          <xm:sqref>E14:E30 G14:G30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6F25D-80B9-4554-B3DE-FB0229936EAD}">
  <dimension ref="A1:H42"/>
  <sheetViews>
    <sheetView topLeftCell="A4" workbookViewId="0">
      <selection activeCell="A5" sqref="A5:H5"/>
    </sheetView>
  </sheetViews>
  <sheetFormatPr baseColWidth="10" defaultRowHeight="15" x14ac:dyDescent="0.25"/>
  <cols>
    <col min="1" max="1" width="15.28515625" customWidth="1"/>
    <col min="2" max="8" width="8.7109375" customWidth="1"/>
  </cols>
  <sheetData>
    <row r="1" spans="1:8" x14ac:dyDescent="0.25">
      <c r="A1" s="114" t="s">
        <v>72</v>
      </c>
    </row>
    <row r="2" spans="1:8" x14ac:dyDescent="0.25">
      <c r="A2" s="114" t="s">
        <v>73</v>
      </c>
    </row>
    <row r="3" spans="1:8" x14ac:dyDescent="0.25">
      <c r="A3" s="114" t="s">
        <v>71</v>
      </c>
    </row>
    <row r="5" spans="1:8" ht="18.75" x14ac:dyDescent="0.3">
      <c r="A5" s="206" t="s">
        <v>70</v>
      </c>
      <c r="B5" s="206"/>
      <c r="C5" s="206"/>
      <c r="D5" s="206"/>
      <c r="E5" s="206"/>
      <c r="F5" s="206"/>
      <c r="G5" s="206"/>
      <c r="H5" s="206"/>
    </row>
    <row r="6" spans="1:8" s="124" customFormat="1" ht="30" x14ac:dyDescent="0.25">
      <c r="A6" s="121" t="s">
        <v>39</v>
      </c>
      <c r="B6" s="121" t="s">
        <v>40</v>
      </c>
      <c r="C6" s="121" t="s">
        <v>41</v>
      </c>
      <c r="D6" s="121" t="s">
        <v>42</v>
      </c>
      <c r="E6" s="121" t="s">
        <v>43</v>
      </c>
      <c r="F6" s="122" t="s">
        <v>44</v>
      </c>
      <c r="G6" s="125" t="s">
        <v>76</v>
      </c>
      <c r="H6" s="123" t="s">
        <v>18</v>
      </c>
    </row>
    <row r="7" spans="1:8" x14ac:dyDescent="0.25">
      <c r="A7" s="119">
        <v>0.33333333333333331</v>
      </c>
      <c r="B7" s="18">
        <v>1</v>
      </c>
      <c r="C7" s="18">
        <v>1</v>
      </c>
      <c r="D7" s="18">
        <v>1</v>
      </c>
      <c r="E7" s="18">
        <v>1</v>
      </c>
      <c r="F7" s="18">
        <v>1</v>
      </c>
      <c r="G7" s="207">
        <v>10</v>
      </c>
      <c r="H7" s="209">
        <f>G7/G20</f>
        <v>0.18181818181818182</v>
      </c>
    </row>
    <row r="8" spans="1:8" x14ac:dyDescent="0.25">
      <c r="A8" s="119">
        <v>0.375</v>
      </c>
      <c r="B8" s="18">
        <v>1</v>
      </c>
      <c r="C8" s="18">
        <v>1</v>
      </c>
      <c r="D8" s="18">
        <v>1</v>
      </c>
      <c r="E8" s="18">
        <v>1</v>
      </c>
      <c r="F8" s="18">
        <v>1</v>
      </c>
      <c r="G8" s="208"/>
      <c r="H8" s="210"/>
    </row>
    <row r="9" spans="1:8" x14ac:dyDescent="0.25">
      <c r="A9" s="120">
        <v>0.41666666666666669</v>
      </c>
      <c r="B9" s="19">
        <v>1</v>
      </c>
      <c r="C9" s="19">
        <v>1</v>
      </c>
      <c r="D9" s="19">
        <v>1</v>
      </c>
      <c r="E9" s="19">
        <v>1</v>
      </c>
      <c r="F9" s="18">
        <v>1</v>
      </c>
      <c r="G9" s="20">
        <v>5</v>
      </c>
      <c r="H9" s="21">
        <v>0.09</v>
      </c>
    </row>
    <row r="10" spans="1:8" x14ac:dyDescent="0.25">
      <c r="A10" s="120">
        <v>0.45833333333333331</v>
      </c>
      <c r="B10" s="19">
        <v>1</v>
      </c>
      <c r="C10" s="19">
        <v>1</v>
      </c>
      <c r="D10" s="19">
        <v>1</v>
      </c>
      <c r="E10" s="19">
        <v>1</v>
      </c>
      <c r="F10" s="18">
        <v>1</v>
      </c>
      <c r="G10" s="20">
        <v>5</v>
      </c>
      <c r="H10" s="21">
        <v>0.09</v>
      </c>
    </row>
    <row r="11" spans="1:8" x14ac:dyDescent="0.25">
      <c r="A11" s="120">
        <v>0.5</v>
      </c>
      <c r="B11" s="19">
        <v>1</v>
      </c>
      <c r="C11" s="19">
        <v>1</v>
      </c>
      <c r="D11" s="19">
        <v>1</v>
      </c>
      <c r="E11" s="19">
        <v>1</v>
      </c>
      <c r="F11" s="18">
        <v>1</v>
      </c>
      <c r="G11" s="20">
        <v>5</v>
      </c>
      <c r="H11" s="21">
        <v>0.09</v>
      </c>
    </row>
    <row r="12" spans="1:8" x14ac:dyDescent="0.25">
      <c r="A12" s="120">
        <v>0.54166666666666663</v>
      </c>
      <c r="B12" s="19">
        <v>1</v>
      </c>
      <c r="C12" s="19">
        <v>1</v>
      </c>
      <c r="D12" s="19">
        <v>1</v>
      </c>
      <c r="E12" s="19">
        <v>1</v>
      </c>
      <c r="F12" s="18">
        <v>1</v>
      </c>
      <c r="G12" s="20">
        <v>5</v>
      </c>
      <c r="H12" s="21">
        <v>0.09</v>
      </c>
    </row>
    <row r="13" spans="1:8" x14ac:dyDescent="0.25">
      <c r="A13" s="120">
        <v>0.58333333333333337</v>
      </c>
      <c r="B13" s="19">
        <v>1</v>
      </c>
      <c r="C13" s="19">
        <v>1</v>
      </c>
      <c r="D13" s="19">
        <v>1</v>
      </c>
      <c r="E13" s="19">
        <v>1</v>
      </c>
      <c r="F13" s="18">
        <v>1</v>
      </c>
      <c r="G13" s="20">
        <v>5</v>
      </c>
      <c r="H13" s="21">
        <v>0.09</v>
      </c>
    </row>
    <row r="14" spans="1:8" x14ac:dyDescent="0.25">
      <c r="A14" s="120">
        <v>0.625</v>
      </c>
      <c r="B14" s="19">
        <v>1</v>
      </c>
      <c r="C14" s="19">
        <v>1</v>
      </c>
      <c r="D14" s="19">
        <v>1</v>
      </c>
      <c r="E14" s="19">
        <v>1</v>
      </c>
      <c r="F14" s="18"/>
      <c r="G14" s="20">
        <v>4</v>
      </c>
      <c r="H14" s="21">
        <v>7.0000000000000007E-2</v>
      </c>
    </row>
    <row r="15" spans="1:8" x14ac:dyDescent="0.25">
      <c r="A15" s="120">
        <v>0.66666666666666663</v>
      </c>
      <c r="B15" s="19">
        <v>1</v>
      </c>
      <c r="C15" s="19">
        <v>1</v>
      </c>
      <c r="D15" s="19">
        <v>1</v>
      </c>
      <c r="E15" s="19">
        <v>1</v>
      </c>
      <c r="F15" s="18"/>
      <c r="G15" s="20">
        <v>4</v>
      </c>
      <c r="H15" s="21">
        <v>7.0000000000000007E-2</v>
      </c>
    </row>
    <row r="16" spans="1:8" x14ac:dyDescent="0.25">
      <c r="A16" s="119">
        <v>0.70833333333333337</v>
      </c>
      <c r="B16" s="18">
        <v>1</v>
      </c>
      <c r="C16" s="18">
        <v>1</v>
      </c>
      <c r="D16" s="18">
        <v>1</v>
      </c>
      <c r="E16" s="18">
        <v>1</v>
      </c>
      <c r="F16" s="18"/>
      <c r="G16" s="207">
        <v>12</v>
      </c>
      <c r="H16" s="209">
        <f>G16/G20</f>
        <v>0.21818181818181817</v>
      </c>
    </row>
    <row r="17" spans="1:8" x14ac:dyDescent="0.25">
      <c r="A17" s="119">
        <v>0.75</v>
      </c>
      <c r="B17" s="18">
        <v>1</v>
      </c>
      <c r="C17" s="18">
        <v>1</v>
      </c>
      <c r="D17" s="18">
        <v>1</v>
      </c>
      <c r="E17" s="18">
        <v>1</v>
      </c>
      <c r="F17" s="18"/>
      <c r="G17" s="211"/>
      <c r="H17" s="213"/>
    </row>
    <row r="18" spans="1:8" x14ac:dyDescent="0.25">
      <c r="A18" s="119">
        <v>0.79166666666666663</v>
      </c>
      <c r="B18" s="18">
        <v>1</v>
      </c>
      <c r="C18" s="18">
        <v>1</v>
      </c>
      <c r="D18" s="18">
        <v>1</v>
      </c>
      <c r="E18" s="18">
        <v>1</v>
      </c>
      <c r="F18" s="18"/>
      <c r="G18" s="211"/>
      <c r="H18" s="213"/>
    </row>
    <row r="19" spans="1:8" x14ac:dyDescent="0.25">
      <c r="A19" s="119">
        <v>0.83333333333333337</v>
      </c>
      <c r="B19" s="18"/>
      <c r="C19" s="18"/>
      <c r="D19" s="18"/>
      <c r="E19" s="18"/>
      <c r="F19" s="18"/>
      <c r="G19" s="212"/>
      <c r="H19" s="210"/>
    </row>
    <row r="20" spans="1:8" x14ac:dyDescent="0.25">
      <c r="A20" s="22" t="s">
        <v>75</v>
      </c>
      <c r="B20" s="22">
        <v>12</v>
      </c>
      <c r="C20" s="22">
        <v>12</v>
      </c>
      <c r="D20" s="22">
        <v>12</v>
      </c>
      <c r="E20" s="22">
        <v>12</v>
      </c>
      <c r="F20" s="23">
        <v>7</v>
      </c>
      <c r="G20" s="24">
        <v>55</v>
      </c>
      <c r="H20" s="17"/>
    </row>
    <row r="21" spans="1:8" x14ac:dyDescent="0.25">
      <c r="A21" s="17" t="s">
        <v>18</v>
      </c>
      <c r="B21" s="21">
        <v>0.22</v>
      </c>
      <c r="C21" s="21">
        <v>0.22</v>
      </c>
      <c r="D21" s="21">
        <v>0.22</v>
      </c>
      <c r="E21" s="21">
        <v>0.22</v>
      </c>
      <c r="F21" s="126">
        <f>F20/G20</f>
        <v>0.12727272727272726</v>
      </c>
      <c r="G21" s="17"/>
      <c r="H21" s="126">
        <f>(G7-2+G16+F20)/G20</f>
        <v>0.49090909090909091</v>
      </c>
    </row>
    <row r="24" spans="1:8" x14ac:dyDescent="0.25">
      <c r="A24" s="25" t="s">
        <v>45</v>
      </c>
    </row>
    <row r="25" spans="1:8" x14ac:dyDescent="0.25">
      <c r="A25" t="s">
        <v>7</v>
      </c>
      <c r="B25" s="26"/>
      <c r="D25" s="26"/>
      <c r="E25" s="26">
        <f>F21</f>
        <v>0.12727272727272726</v>
      </c>
    </row>
    <row r="26" spans="1:8" x14ac:dyDescent="0.25">
      <c r="A26" t="s">
        <v>78</v>
      </c>
      <c r="B26" s="26"/>
      <c r="D26" s="26"/>
      <c r="E26" s="26">
        <f>H7</f>
        <v>0.18181818181818182</v>
      </c>
    </row>
    <row r="27" spans="1:8" ht="15.75" thickBot="1" x14ac:dyDescent="0.3">
      <c r="A27" t="s">
        <v>81</v>
      </c>
      <c r="B27" s="26"/>
      <c r="D27" s="26"/>
      <c r="E27" s="117">
        <f>H16</f>
        <v>0.21818181818181817</v>
      </c>
    </row>
    <row r="28" spans="1:8" ht="15.75" thickTop="1" x14ac:dyDescent="0.25">
      <c r="B28" s="26"/>
      <c r="D28" s="26"/>
      <c r="E28" s="26">
        <f>SUM(E25:E27)</f>
        <v>0.52727272727272723</v>
      </c>
      <c r="F28" t="s">
        <v>82</v>
      </c>
    </row>
    <row r="30" spans="1:8" s="149" customFormat="1" x14ac:dyDescent="0.25">
      <c r="A30" s="148" t="s">
        <v>47</v>
      </c>
    </row>
    <row r="31" spans="1:8" s="149" customFormat="1" x14ac:dyDescent="0.25">
      <c r="A31" s="149" t="s">
        <v>7</v>
      </c>
      <c r="C31" s="150">
        <v>1</v>
      </c>
      <c r="D31" s="150" t="s">
        <v>67</v>
      </c>
      <c r="E31" s="150">
        <f>E25*C31</f>
        <v>0.12727272727272726</v>
      </c>
    </row>
    <row r="32" spans="1:8" s="149" customFormat="1" x14ac:dyDescent="0.25">
      <c r="A32" s="149" t="s">
        <v>74</v>
      </c>
      <c r="C32" s="150">
        <v>0.85</v>
      </c>
      <c r="D32" s="150" t="s">
        <v>67</v>
      </c>
      <c r="E32" s="150">
        <f>E26*C32</f>
        <v>0.15454545454545454</v>
      </c>
    </row>
    <row r="33" spans="1:5" s="149" customFormat="1" ht="15.75" thickBot="1" x14ac:dyDescent="0.3">
      <c r="A33" s="149" t="s">
        <v>46</v>
      </c>
      <c r="C33" s="150">
        <v>0.7</v>
      </c>
      <c r="D33" s="150" t="s">
        <v>67</v>
      </c>
      <c r="E33" s="151">
        <f>E27*C33</f>
        <v>0.15272727272727271</v>
      </c>
    </row>
    <row r="34" spans="1:5" s="149" customFormat="1" ht="15.75" thickTop="1" x14ac:dyDescent="0.25">
      <c r="E34" s="150">
        <f>SUM(E31:E33)</f>
        <v>0.43454545454545451</v>
      </c>
    </row>
    <row r="35" spans="1:5" s="131" customFormat="1" x14ac:dyDescent="0.25"/>
    <row r="36" spans="1:5" s="131" customFormat="1" x14ac:dyDescent="0.25"/>
    <row r="37" spans="1:5" s="131" customFormat="1" x14ac:dyDescent="0.25"/>
    <row r="38" spans="1:5" s="131" customFormat="1" x14ac:dyDescent="0.25"/>
    <row r="39" spans="1:5" s="131" customFormat="1" x14ac:dyDescent="0.25"/>
    <row r="40" spans="1:5" s="131" customFormat="1" x14ac:dyDescent="0.25"/>
    <row r="41" spans="1:5" s="131" customFormat="1" x14ac:dyDescent="0.25"/>
    <row r="42" spans="1:5" s="131" customFormat="1" x14ac:dyDescent="0.25"/>
  </sheetData>
  <sheetProtection algorithmName="SHA-512" hashValue="N52yOD81nCREV2Gbj/ZRPPnh0R1j5x4p9EHAaVu5HpFxoAD1sygLqj6SCeITDRMoSCiTPmdPIBDqSeIqmaQiUQ==" saltValue="ABfopeJJLzgqxHt6PNb8sQ==" spinCount="100000" sheet="1" objects="1" scenarios="1" selectLockedCells="1"/>
  <mergeCells count="5">
    <mergeCell ref="A5:H5"/>
    <mergeCell ref="G7:G8"/>
    <mergeCell ref="H7:H8"/>
    <mergeCell ref="G16:G19"/>
    <mergeCell ref="H16:H19"/>
  </mergeCells>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2A337-21E8-49CB-8687-9BD5FBDFD93D}">
  <dimension ref="A1:F50"/>
  <sheetViews>
    <sheetView workbookViewId="0">
      <selection activeCell="B7" sqref="B7"/>
    </sheetView>
  </sheetViews>
  <sheetFormatPr baseColWidth="10" defaultRowHeight="15" x14ac:dyDescent="0.25"/>
  <cols>
    <col min="2" max="2" width="17" customWidth="1"/>
    <col min="3" max="3" width="22.28515625" customWidth="1"/>
    <col min="4" max="4" width="34.5703125" customWidth="1"/>
    <col min="5" max="5" width="13.42578125" customWidth="1"/>
  </cols>
  <sheetData>
    <row r="1" spans="1:6" ht="30" x14ac:dyDescent="0.25">
      <c r="A1" s="2" t="s">
        <v>0</v>
      </c>
      <c r="B1" s="2" t="s">
        <v>15</v>
      </c>
      <c r="C1" s="2" t="s">
        <v>16</v>
      </c>
      <c r="D1" s="2" t="s">
        <v>22</v>
      </c>
      <c r="E1" s="3" t="s">
        <v>69</v>
      </c>
      <c r="F1" s="3" t="s">
        <v>68</v>
      </c>
    </row>
    <row r="2" spans="1:6" x14ac:dyDescent="0.25">
      <c r="B2" t="s">
        <v>4</v>
      </c>
      <c r="C2" t="s">
        <v>17</v>
      </c>
      <c r="D2" t="s">
        <v>17</v>
      </c>
      <c r="E2" s="5">
        <v>0.33333333333333331</v>
      </c>
      <c r="F2" s="5">
        <v>0.33333333333333331</v>
      </c>
    </row>
    <row r="3" spans="1:6" x14ac:dyDescent="0.25">
      <c r="B3" t="s">
        <v>5</v>
      </c>
      <c r="C3" t="s">
        <v>23</v>
      </c>
      <c r="D3" t="s">
        <v>28</v>
      </c>
      <c r="E3" s="5">
        <v>0.34375</v>
      </c>
      <c r="F3" s="5">
        <v>0.34375</v>
      </c>
    </row>
    <row r="4" spans="1:6" x14ac:dyDescent="0.25">
      <c r="B4" t="s">
        <v>6</v>
      </c>
      <c r="C4" t="s">
        <v>25</v>
      </c>
      <c r="E4" s="5">
        <v>0.35416666666666669</v>
      </c>
      <c r="F4" s="5">
        <v>0.35416666666666669</v>
      </c>
    </row>
    <row r="5" spans="1:6" x14ac:dyDescent="0.25">
      <c r="B5" t="s">
        <v>8</v>
      </c>
      <c r="C5" t="s">
        <v>24</v>
      </c>
      <c r="E5" s="5">
        <v>0.36458333333333331</v>
      </c>
      <c r="F5" s="5">
        <v>0.36458333333333331</v>
      </c>
    </row>
    <row r="6" spans="1:6" x14ac:dyDescent="0.25">
      <c r="B6" t="s">
        <v>7</v>
      </c>
      <c r="E6" s="5">
        <v>0.375</v>
      </c>
      <c r="F6" s="5">
        <v>0.375</v>
      </c>
    </row>
    <row r="7" spans="1:6" x14ac:dyDescent="0.25">
      <c r="E7" s="5">
        <v>0.38541666666666669</v>
      </c>
      <c r="F7" s="5">
        <v>0.38541666666666669</v>
      </c>
    </row>
    <row r="8" spans="1:6" x14ac:dyDescent="0.25">
      <c r="E8" s="5">
        <v>0.39583333333333331</v>
      </c>
      <c r="F8" s="5">
        <v>0.39583333333333331</v>
      </c>
    </row>
    <row r="9" spans="1:6" x14ac:dyDescent="0.25">
      <c r="E9" s="5">
        <v>0.40625</v>
      </c>
      <c r="F9" s="5">
        <v>0.40625</v>
      </c>
    </row>
    <row r="10" spans="1:6" x14ac:dyDescent="0.25">
      <c r="E10" s="5">
        <v>0.41666666666666669</v>
      </c>
      <c r="F10" s="5">
        <v>0.41666666666666669</v>
      </c>
    </row>
    <row r="11" spans="1:6" x14ac:dyDescent="0.25">
      <c r="E11" s="5">
        <v>0.42708333333333331</v>
      </c>
      <c r="F11" s="5">
        <v>0.42708333333333331</v>
      </c>
    </row>
    <row r="12" spans="1:6" x14ac:dyDescent="0.25">
      <c r="E12" s="5">
        <v>0.4375</v>
      </c>
      <c r="F12" s="5">
        <v>0.4375</v>
      </c>
    </row>
    <row r="13" spans="1:6" x14ac:dyDescent="0.25">
      <c r="E13" s="5">
        <v>0.44791666666666669</v>
      </c>
      <c r="F13" s="5">
        <v>0.44791666666666669</v>
      </c>
    </row>
    <row r="14" spans="1:6" x14ac:dyDescent="0.25">
      <c r="E14" s="5">
        <v>0.45833333333333331</v>
      </c>
      <c r="F14" s="5">
        <v>0.45833333333333331</v>
      </c>
    </row>
    <row r="15" spans="1:6" x14ac:dyDescent="0.25">
      <c r="E15" s="5">
        <v>0.46875</v>
      </c>
      <c r="F15" s="5">
        <v>0.46875</v>
      </c>
    </row>
    <row r="16" spans="1:6" x14ac:dyDescent="0.25">
      <c r="E16" s="5">
        <v>0.47916666666666669</v>
      </c>
      <c r="F16" s="5">
        <v>0.47916666666666669</v>
      </c>
    </row>
    <row r="17" spans="5:6" x14ac:dyDescent="0.25">
      <c r="E17" s="5">
        <v>0.48958333333333331</v>
      </c>
      <c r="F17" s="5">
        <v>0.48958333333333331</v>
      </c>
    </row>
    <row r="18" spans="5:6" x14ac:dyDescent="0.25">
      <c r="E18" s="5">
        <v>0.5</v>
      </c>
      <c r="F18" s="5">
        <v>0.5</v>
      </c>
    </row>
    <row r="19" spans="5:6" x14ac:dyDescent="0.25">
      <c r="E19" s="5">
        <v>0.51041666666666663</v>
      </c>
      <c r="F19" s="5">
        <v>0.51041666666666663</v>
      </c>
    </row>
    <row r="20" spans="5:6" x14ac:dyDescent="0.25">
      <c r="E20" s="5">
        <v>0.52083333333333337</v>
      </c>
      <c r="F20" s="5">
        <v>0.52083333333333337</v>
      </c>
    </row>
    <row r="21" spans="5:6" x14ac:dyDescent="0.25">
      <c r="E21" s="5">
        <v>0.53125</v>
      </c>
      <c r="F21" s="5">
        <v>0.53125</v>
      </c>
    </row>
    <row r="22" spans="5:6" x14ac:dyDescent="0.25">
      <c r="E22" s="5">
        <v>0.54166666666666663</v>
      </c>
      <c r="F22" s="5">
        <v>0.54166666666666663</v>
      </c>
    </row>
    <row r="23" spans="5:6" x14ac:dyDescent="0.25">
      <c r="E23" s="5">
        <v>0.55208333333333337</v>
      </c>
      <c r="F23" s="5">
        <v>0.55208333333333337</v>
      </c>
    </row>
    <row r="24" spans="5:6" x14ac:dyDescent="0.25">
      <c r="E24" s="5">
        <v>0.5625</v>
      </c>
      <c r="F24" s="5">
        <v>0.5625</v>
      </c>
    </row>
    <row r="25" spans="5:6" x14ac:dyDescent="0.25">
      <c r="E25" s="5">
        <v>0.57291666666666663</v>
      </c>
      <c r="F25" s="5">
        <v>0.57291666666666663</v>
      </c>
    </row>
    <row r="26" spans="5:6" x14ac:dyDescent="0.25">
      <c r="E26" s="5">
        <v>0.58333333333333337</v>
      </c>
      <c r="F26" s="5">
        <v>0.58333333333333337</v>
      </c>
    </row>
    <row r="27" spans="5:6" x14ac:dyDescent="0.25">
      <c r="E27" s="5">
        <v>0.59375</v>
      </c>
      <c r="F27" s="5">
        <v>0.59375</v>
      </c>
    </row>
    <row r="28" spans="5:6" x14ac:dyDescent="0.25">
      <c r="E28" s="5">
        <v>0.60416666666666663</v>
      </c>
      <c r="F28" s="5">
        <v>0.60416666666666663</v>
      </c>
    </row>
    <row r="29" spans="5:6" x14ac:dyDescent="0.25">
      <c r="E29" s="5">
        <v>0.61458333333333337</v>
      </c>
      <c r="F29" s="5">
        <v>0.61458333333333337</v>
      </c>
    </row>
    <row r="30" spans="5:6" x14ac:dyDescent="0.25">
      <c r="E30" s="5">
        <v>0.625</v>
      </c>
      <c r="F30" s="5">
        <v>0.625</v>
      </c>
    </row>
    <row r="31" spans="5:6" x14ac:dyDescent="0.25">
      <c r="E31" s="5">
        <v>0.63541666666666663</v>
      </c>
    </row>
    <row r="32" spans="5:6" x14ac:dyDescent="0.25">
      <c r="E32" s="5">
        <v>0.64583333333333337</v>
      </c>
    </row>
    <row r="33" spans="5:5" x14ac:dyDescent="0.25">
      <c r="E33" s="5">
        <v>0.65625</v>
      </c>
    </row>
    <row r="34" spans="5:5" x14ac:dyDescent="0.25">
      <c r="E34" s="5">
        <v>0.66666666666666663</v>
      </c>
    </row>
    <row r="35" spans="5:5" x14ac:dyDescent="0.25">
      <c r="E35" s="5">
        <v>0.67708333333333337</v>
      </c>
    </row>
    <row r="36" spans="5:5" x14ac:dyDescent="0.25">
      <c r="E36" s="5">
        <v>0.6875</v>
      </c>
    </row>
    <row r="37" spans="5:5" x14ac:dyDescent="0.25">
      <c r="E37" s="5">
        <v>0.69791666666666663</v>
      </c>
    </row>
    <row r="38" spans="5:5" x14ac:dyDescent="0.25">
      <c r="E38" s="5">
        <v>0.70833333333333337</v>
      </c>
    </row>
    <row r="39" spans="5:5" x14ac:dyDescent="0.25">
      <c r="E39" s="5">
        <v>0.71875</v>
      </c>
    </row>
    <row r="40" spans="5:5" x14ac:dyDescent="0.25">
      <c r="E40" s="5">
        <v>0.72916666666666663</v>
      </c>
    </row>
    <row r="41" spans="5:5" x14ac:dyDescent="0.25">
      <c r="E41" s="5">
        <v>0.73958333333333337</v>
      </c>
    </row>
    <row r="42" spans="5:5" x14ac:dyDescent="0.25">
      <c r="E42" s="5">
        <v>0.75</v>
      </c>
    </row>
    <row r="43" spans="5:5" x14ac:dyDescent="0.25">
      <c r="E43" s="5">
        <v>0.76041666666666663</v>
      </c>
    </row>
    <row r="44" spans="5:5" x14ac:dyDescent="0.25">
      <c r="E44" s="5">
        <v>0.77083333333333337</v>
      </c>
    </row>
    <row r="45" spans="5:5" x14ac:dyDescent="0.25">
      <c r="E45" s="5">
        <v>0.78125</v>
      </c>
    </row>
    <row r="46" spans="5:5" x14ac:dyDescent="0.25">
      <c r="E46" s="5">
        <v>0.79166666666666663</v>
      </c>
    </row>
    <row r="47" spans="5:5" x14ac:dyDescent="0.25">
      <c r="E47" s="5">
        <v>0.80208333333333337</v>
      </c>
    </row>
    <row r="48" spans="5:5" x14ac:dyDescent="0.25">
      <c r="E48" s="5">
        <v>0.8125</v>
      </c>
    </row>
    <row r="49" spans="5:5" x14ac:dyDescent="0.25">
      <c r="E49" s="5">
        <v>0.82291666666666663</v>
      </c>
    </row>
    <row r="50" spans="5:5" x14ac:dyDescent="0.25">
      <c r="E50" s="5">
        <v>0.83333333333333337</v>
      </c>
    </row>
  </sheetData>
  <sheetProtection algorithmName="SHA-512" hashValue="je+o94Kq9DfoNXUK7K+41NG7xTa2lcwxgmtl/+cq1UOIalRMnvaMQ7utxMbJkLPd+aXQtM4/QN7QJso3mVAvvA==" saltValue="v2+6MlQN15TdEOG6E8KTXw==" spinCount="100000" sheet="1" objects="1" scenarios="1"/>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Übersicht Lehrpersonen</vt:lpstr>
      <vt:lpstr>Verfügbarkeiten pro Lehrperson</vt:lpstr>
      <vt:lpstr>Prüf-Übersicht</vt:lpstr>
      <vt:lpstr>Information zu Randzeiten</vt:lpstr>
      <vt:lpstr>Dropdown</vt:lpstr>
      <vt:lpstr>Zeiten_Fr</vt:lpstr>
      <vt:lpstr>Zeiten_MoDo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Raabe, David</dc:creator>
  <cp:lastModifiedBy>Jost, Tanja</cp:lastModifiedBy>
  <cp:lastPrinted>2025-06-24T09:43:14Z</cp:lastPrinted>
  <dcterms:created xsi:type="dcterms:W3CDTF">2020-06-15T10:12:56Z</dcterms:created>
  <dcterms:modified xsi:type="dcterms:W3CDTF">2025-11-18T11:00:29Z</dcterms:modified>
</cp:coreProperties>
</file>