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bsstelleAPuS\StudiumLehre\Abt. 4.1 - Lehrplanung &amp; Studiengangsmanagement\01_Planung Lehrangebot\Mindest-Verfügbarkeiten in der Lehre\Verfügbarkeits-Prüfdateien_BLANKO\"/>
    </mc:Choice>
  </mc:AlternateContent>
  <xr:revisionPtr revIDLastSave="0" documentId="13_ncr:1_{032D45C8-2713-4326-8052-D94CE4363348}" xr6:coauthVersionLast="47" xr6:coauthVersionMax="47" xr10:uidLastSave="{00000000-0000-0000-0000-000000000000}"/>
  <bookViews>
    <workbookView xWindow="-120" yWindow="-120" windowWidth="29040" windowHeight="17520" activeTab="2" xr2:uid="{00000000-000D-0000-FFFF-FFFF00000000}"/>
  </bookViews>
  <sheets>
    <sheet name="Übersicht Ihrer Lehrpersonen" sheetId="6" r:id="rId1"/>
    <sheet name="Verfügbarkeiten Ihrer Lehrenden" sheetId="4" r:id="rId2"/>
    <sheet name="Prüf-Übersicht" sheetId="2" r:id="rId3"/>
    <sheet name="Information zu Randzeiten" sheetId="5" r:id="rId4"/>
    <sheet name="Dropdown" sheetId="3" r:id="rId5"/>
  </sheets>
  <definedNames>
    <definedName name="_xlnm._FilterDatabase" localSheetId="2" hidden="1">'Prüf-Übersicht'!$B$13:$F$13</definedName>
    <definedName name="_xlnm._FilterDatabase" localSheetId="1" hidden="1">'Verfügbarkeiten Ihrer Lehrenden'!$B$10:$K$70</definedName>
    <definedName name="_xlnm.Print_Area" localSheetId="2">'Prüf-Übersicht'!#REF!</definedName>
    <definedName name="_xlnm.Print_Titles" localSheetId="2">'Prüf-Übersicht'!#REF!</definedName>
    <definedName name="Z_6ECEB912_EAA9_442E_9F09_2C0F012A4688_.wvu.Cols" localSheetId="2" hidden="1">'Prüf-Übersicht'!$A:$A,'Prüf-Übersicht'!#REF!,'Prüf-Übersicht'!#REF!,'Prüf-Übersicht'!#REF!</definedName>
    <definedName name="Z_6ECEB912_EAA9_442E_9F09_2C0F012A4688_.wvu.FilterData" localSheetId="2" hidden="1">'Prüf-Übersicht'!#REF!</definedName>
    <definedName name="Z_6ECEB912_EAA9_442E_9F09_2C0F012A4688_.wvu.PrintTitles" localSheetId="2" hidden="1">'Prüf-Übersicht'!#REF!</definedName>
    <definedName name="Z_B9DAEB18_3016_4729_81B6_E64249349FF1_.wvu.Cols" localSheetId="2" hidden="1">'Prüf-Übersicht'!$A:$A,'Prüf-Übersicht'!#REF!,'Prüf-Übersicht'!#REF!,'Prüf-Übersicht'!#REF!</definedName>
    <definedName name="Z_B9DAEB18_3016_4729_81B6_E64249349FF1_.wvu.FilterData" localSheetId="2" hidden="1">'Prüf-Übersicht'!#REF!</definedName>
    <definedName name="Z_B9DAEB18_3016_4729_81B6_E64249349FF1_.wvu.PrintTitles" localSheetId="2" hidden="1">'Prüf-Übersicht'!#REF!</definedName>
    <definedName name="Zeiten_Fr">Dropdown!$F$2:$F$30</definedName>
    <definedName name="Zeiten_MoDo">Dropdown!$E$2:$E$50</definedName>
  </definedNames>
  <calcPr calcId="191029" iterate="1" iterateCount="1"/>
  <customWorkbookViews>
    <customWorkbookView name="Institutslisten mit Nachforderung" guid="{B9DAEB18-3016-4729-81B6-E64249349FF1}" maximized="1" xWindow="-8" yWindow="-8" windowWidth="1936" windowHeight="1168" activeSheetId="2"/>
    <customWorkbookView name="Nachforderung" guid="{6ECEB912-EAA9-442E-9F09-2C0F012A4688}" maximized="1" xWindow="-8" yWindow="-8" windowWidth="1936" windowHeight="116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70" i="4" l="1"/>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2" i="4"/>
  <c r="P21" i="4"/>
  <c r="P20" i="4"/>
  <c r="P19" i="4"/>
  <c r="P18" i="4"/>
  <c r="P17" i="4"/>
  <c r="P16" i="4"/>
  <c r="P15" i="4"/>
  <c r="P14" i="4"/>
  <c r="P13" i="4"/>
  <c r="P12" i="4"/>
  <c r="F17" i="6" a="1"/>
  <c r="F17" i="6" s="1"/>
  <c r="I17" i="6" s="1"/>
  <c r="F16" i="6" a="1"/>
  <c r="F16" i="6" s="1"/>
  <c r="I16" i="6" s="1"/>
  <c r="K15" i="4"/>
  <c r="G15" i="4"/>
  <c r="K14" i="4"/>
  <c r="G14" i="4"/>
  <c r="K13" i="4"/>
  <c r="G13" i="4"/>
  <c r="K12" i="4"/>
  <c r="G12" i="4"/>
  <c r="F30" i="6" a="1"/>
  <c r="F30" i="6" s="1"/>
  <c r="F29" i="6" a="1"/>
  <c r="F29" i="6"/>
  <c r="F28" i="6" a="1"/>
  <c r="F28" i="6" s="1"/>
  <c r="F27" i="6" a="1"/>
  <c r="F27" i="6" s="1"/>
  <c r="F26" i="6" a="1"/>
  <c r="F26" i="6"/>
  <c r="F25" i="6" a="1"/>
  <c r="F25" i="6"/>
  <c r="F24" i="6" a="1"/>
  <c r="F24" i="6" s="1"/>
  <c r="I24" i="6" s="1"/>
  <c r="F23" i="6" a="1"/>
  <c r="F23" i="6" s="1"/>
  <c r="F22" i="6" a="1"/>
  <c r="F22" i="6" s="1"/>
  <c r="I22" i="6" s="1"/>
  <c r="F14" i="6" a="1"/>
  <c r="F14" i="6" s="1"/>
  <c r="I14" i="6" s="1"/>
  <c r="F15" i="6" a="1"/>
  <c r="F15" i="6" s="1"/>
  <c r="I15" i="6" s="1"/>
  <c r="F18" i="6" a="1"/>
  <c r="F18" i="6" s="1"/>
  <c r="I18" i="6" s="1"/>
  <c r="F19" i="6" a="1"/>
  <c r="F19" i="6" s="1"/>
  <c r="I19" i="6" s="1"/>
  <c r="F20" i="6" a="1"/>
  <c r="F20" i="6" s="1"/>
  <c r="I20" i="6" s="1"/>
  <c r="F21" i="6" a="1"/>
  <c r="F21" i="6" s="1"/>
  <c r="I21" i="6" s="1"/>
  <c r="K14" i="6" l="1"/>
  <c r="H21" i="5"/>
  <c r="H16" i="5"/>
  <c r="H7" i="5"/>
  <c r="F21" i="5"/>
  <c r="I30" i="6" l="1"/>
  <c r="I29" i="6"/>
  <c r="I28" i="6"/>
  <c r="I27" i="6"/>
  <c r="I26" i="6"/>
  <c r="I25" i="6"/>
  <c r="I23" i="6"/>
  <c r="E27" i="5"/>
  <c r="E33" i="5" s="1"/>
  <c r="E26" i="5"/>
  <c r="E32" i="5" s="1"/>
  <c r="E25" i="5"/>
  <c r="E31" i="5" s="1"/>
  <c r="M14" i="4"/>
  <c r="M13"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M15" i="4"/>
  <c r="M12" i="4"/>
  <c r="K23" i="6"/>
  <c r="K24" i="6"/>
  <c r="K25" i="6"/>
  <c r="K26" i="6"/>
  <c r="K27" i="6"/>
  <c r="K28" i="6"/>
  <c r="K29" i="6"/>
  <c r="K30" i="6"/>
  <c r="N33" i="4" l="1"/>
  <c r="E34" i="5"/>
  <c r="E28" i="5"/>
  <c r="I30" i="2" l="1"/>
  <c r="H30" i="2"/>
  <c r="G30" i="2"/>
  <c r="F30" i="2"/>
  <c r="E30" i="2"/>
  <c r="D30" i="2"/>
  <c r="C30" i="2"/>
  <c r="B30" i="2"/>
  <c r="I28" i="2"/>
  <c r="H28" i="2"/>
  <c r="G28" i="2"/>
  <c r="F28" i="2"/>
  <c r="E28" i="2"/>
  <c r="D28" i="2"/>
  <c r="C28" i="2"/>
  <c r="B28" i="2"/>
  <c r="I27" i="2"/>
  <c r="H27" i="2"/>
  <c r="G27" i="2"/>
  <c r="F27" i="2"/>
  <c r="E27" i="2"/>
  <c r="D27" i="2"/>
  <c r="C27" i="2"/>
  <c r="B27" i="2"/>
  <c r="I26" i="2"/>
  <c r="H26" i="2"/>
  <c r="G26" i="2"/>
  <c r="F26" i="2"/>
  <c r="E26" i="2"/>
  <c r="D26" i="2"/>
  <c r="C26" i="2"/>
  <c r="B26" i="2"/>
  <c r="I25" i="2"/>
  <c r="H25" i="2"/>
  <c r="G25" i="2"/>
  <c r="F25" i="2"/>
  <c r="E25" i="2"/>
  <c r="D25" i="2"/>
  <c r="C25" i="2"/>
  <c r="B25" i="2"/>
  <c r="H24" i="2"/>
  <c r="G24" i="2"/>
  <c r="E24" i="2"/>
  <c r="D24" i="2"/>
  <c r="C24" i="2"/>
  <c r="B24" i="2"/>
  <c r="H23" i="2"/>
  <c r="G23" i="2"/>
  <c r="E23" i="2"/>
  <c r="D23" i="2"/>
  <c r="C23" i="2"/>
  <c r="B23" i="2"/>
  <c r="H22" i="2"/>
  <c r="G22" i="2"/>
  <c r="E22" i="2"/>
  <c r="D22" i="2"/>
  <c r="C22" i="2"/>
  <c r="B22" i="2"/>
  <c r="H21" i="2"/>
  <c r="G21" i="2"/>
  <c r="E21" i="2"/>
  <c r="D21" i="2"/>
  <c r="C21" i="2"/>
  <c r="B21" i="2"/>
  <c r="H20" i="2"/>
  <c r="G20" i="2"/>
  <c r="E20" i="2"/>
  <c r="D20" i="2"/>
  <c r="C20" i="2"/>
  <c r="B20" i="2"/>
  <c r="H19" i="2"/>
  <c r="G19" i="2"/>
  <c r="E19" i="2"/>
  <c r="D19" i="2"/>
  <c r="C19" i="2"/>
  <c r="B19" i="2"/>
  <c r="H18" i="2"/>
  <c r="G18" i="2"/>
  <c r="E18" i="2"/>
  <c r="D18" i="2"/>
  <c r="C18" i="2"/>
  <c r="B18" i="2"/>
  <c r="H17" i="2"/>
  <c r="G17" i="2"/>
  <c r="E17" i="2"/>
  <c r="D17" i="2"/>
  <c r="C17" i="2"/>
  <c r="B17" i="2"/>
  <c r="H16" i="2"/>
  <c r="G16" i="2"/>
  <c r="E16" i="2"/>
  <c r="D16" i="2"/>
  <c r="C16" i="2"/>
  <c r="B16" i="2"/>
  <c r="H15" i="2"/>
  <c r="G15" i="2"/>
  <c r="E15" i="2"/>
  <c r="D15" i="2"/>
  <c r="C15" i="2"/>
  <c r="B15" i="2"/>
  <c r="H14" i="2"/>
  <c r="G14" i="2"/>
  <c r="E14" i="2"/>
  <c r="D14" i="2"/>
  <c r="C14" i="2"/>
  <c r="B14" i="2"/>
  <c r="K37" i="4"/>
  <c r="M37" i="4" s="1"/>
  <c r="D31" i="6" l="1"/>
  <c r="I29" i="2"/>
  <c r="I24" i="2"/>
  <c r="I23" i="2"/>
  <c r="H29" i="2"/>
  <c r="G29" i="2"/>
  <c r="E29" i="2"/>
  <c r="D29" i="2"/>
  <c r="C29" i="2"/>
  <c r="B29" i="2"/>
  <c r="D31" i="2" l="1"/>
  <c r="F29" i="2"/>
  <c r="F24" i="2"/>
  <c r="F23" i="2"/>
  <c r="N30" i="6"/>
  <c r="N30" i="2" s="1"/>
  <c r="M30" i="6"/>
  <c r="M30" i="2" s="1"/>
  <c r="L30" i="6"/>
  <c r="L30" i="2" s="1"/>
  <c r="N29" i="6"/>
  <c r="N29" i="2" s="1"/>
  <c r="M29" i="6"/>
  <c r="M29" i="2" s="1"/>
  <c r="L29" i="6"/>
  <c r="L29" i="2" s="1"/>
  <c r="N28" i="6"/>
  <c r="N28" i="2" s="1"/>
  <c r="M28" i="6"/>
  <c r="M28" i="2" s="1"/>
  <c r="L28" i="6"/>
  <c r="L28" i="2" s="1"/>
  <c r="N27" i="6"/>
  <c r="N27" i="2" s="1"/>
  <c r="M27" i="6"/>
  <c r="M27" i="2" s="1"/>
  <c r="L27" i="6"/>
  <c r="L27" i="2" s="1"/>
  <c r="N26" i="6"/>
  <c r="N26" i="2" s="1"/>
  <c r="M26" i="6"/>
  <c r="M26" i="2" s="1"/>
  <c r="L26" i="6"/>
  <c r="L26" i="2" s="1"/>
  <c r="N25" i="6"/>
  <c r="N25" i="2" s="1"/>
  <c r="M25" i="6"/>
  <c r="M25" i="2" s="1"/>
  <c r="L25" i="6"/>
  <c r="L25" i="2" s="1"/>
  <c r="F17" i="2" l="1"/>
  <c r="I17" i="2"/>
  <c r="F19" i="2"/>
  <c r="I19" i="2"/>
  <c r="F20" i="2"/>
  <c r="I20" i="2"/>
  <c r="F21" i="2"/>
  <c r="I21" i="2"/>
  <c r="F18" i="2"/>
  <c r="I18" i="2"/>
  <c r="F22" i="2"/>
  <c r="I22" i="2"/>
  <c r="F15" i="2"/>
  <c r="I15" i="2"/>
  <c r="F14" i="2"/>
  <c r="I14" i="2"/>
  <c r="F16" i="2"/>
  <c r="F31" i="6"/>
  <c r="F31" i="2" l="1"/>
  <c r="I16" i="2"/>
  <c r="I31" i="6"/>
  <c r="N24" i="6"/>
  <c r="N24" i="2" s="1"/>
  <c r="O70" i="4"/>
  <c r="O69" i="4"/>
  <c r="O68" i="4"/>
  <c r="O67" i="4"/>
  <c r="O66" i="4"/>
  <c r="O65" i="4"/>
  <c r="O64" i="4"/>
  <c r="O63" i="4"/>
  <c r="O62" i="4"/>
  <c r="O61" i="4"/>
  <c r="O60" i="4"/>
  <c r="O59" i="4"/>
  <c r="O58" i="4"/>
  <c r="O57" i="4"/>
  <c r="O56" i="4"/>
  <c r="O55" i="4"/>
  <c r="O54" i="4"/>
  <c r="O53" i="4"/>
  <c r="O52" i="4"/>
  <c r="O51" i="4"/>
  <c r="O50" i="4"/>
  <c r="O49" i="4"/>
  <c r="O48" i="4"/>
  <c r="O47" i="4"/>
  <c r="O46" i="4"/>
  <c r="O45" i="4"/>
  <c r="M24" i="6" s="1"/>
  <c r="M24" i="2" s="1"/>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K70" i="4"/>
  <c r="M70" i="4" s="1"/>
  <c r="K69" i="4"/>
  <c r="M69" i="4" s="1"/>
  <c r="K68" i="4"/>
  <c r="M68" i="4" s="1"/>
  <c r="K67" i="4"/>
  <c r="M67" i="4" s="1"/>
  <c r="K66" i="4"/>
  <c r="M66" i="4" s="1"/>
  <c r="K65" i="4"/>
  <c r="M65" i="4" s="1"/>
  <c r="K64" i="4"/>
  <c r="M64" i="4" s="1"/>
  <c r="K63" i="4"/>
  <c r="M63" i="4" s="1"/>
  <c r="K62" i="4"/>
  <c r="M62" i="4" s="1"/>
  <c r="K61" i="4"/>
  <c r="M61" i="4" s="1"/>
  <c r="K60" i="4"/>
  <c r="M60" i="4" s="1"/>
  <c r="K59" i="4"/>
  <c r="M59" i="4" s="1"/>
  <c r="K58" i="4"/>
  <c r="M58" i="4" s="1"/>
  <c r="K57" i="4"/>
  <c r="M57" i="4" s="1"/>
  <c r="K56" i="4"/>
  <c r="M56" i="4" s="1"/>
  <c r="K55" i="4"/>
  <c r="M55" i="4" s="1"/>
  <c r="K54" i="4"/>
  <c r="M54" i="4" s="1"/>
  <c r="K53" i="4"/>
  <c r="M53" i="4" s="1"/>
  <c r="K52" i="4"/>
  <c r="M52" i="4" s="1"/>
  <c r="K51" i="4"/>
  <c r="M51" i="4" s="1"/>
  <c r="K50" i="4"/>
  <c r="M50" i="4" s="1"/>
  <c r="K49" i="4"/>
  <c r="M49" i="4" s="1"/>
  <c r="K48" i="4"/>
  <c r="M48" i="4" s="1"/>
  <c r="K47" i="4"/>
  <c r="M47" i="4" s="1"/>
  <c r="K46" i="4"/>
  <c r="M46" i="4" s="1"/>
  <c r="K45" i="4"/>
  <c r="M45" i="4" s="1"/>
  <c r="K44" i="4"/>
  <c r="M44" i="4" s="1"/>
  <c r="K43" i="4"/>
  <c r="M43" i="4" s="1"/>
  <c r="K42" i="4"/>
  <c r="M42" i="4" s="1"/>
  <c r="K41" i="4"/>
  <c r="M41" i="4" s="1"/>
  <c r="K40" i="4"/>
  <c r="M40" i="4" s="1"/>
  <c r="K39" i="4"/>
  <c r="M39" i="4" s="1"/>
  <c r="K35" i="4"/>
  <c r="M35" i="4" s="1"/>
  <c r="K34" i="4"/>
  <c r="M34" i="4" s="1"/>
  <c r="K33" i="4"/>
  <c r="M33" i="4" s="1"/>
  <c r="K32" i="4"/>
  <c r="M32" i="4" s="1"/>
  <c r="K31" i="4"/>
  <c r="M31" i="4" s="1"/>
  <c r="K30" i="4"/>
  <c r="M30" i="4" s="1"/>
  <c r="K29" i="4"/>
  <c r="M29" i="4" s="1"/>
  <c r="K28" i="4"/>
  <c r="K24" i="4"/>
  <c r="M24" i="4" s="1"/>
  <c r="K23" i="4"/>
  <c r="M23" i="4" s="1"/>
  <c r="K22" i="4"/>
  <c r="M22" i="4" s="1"/>
  <c r="K21" i="4"/>
  <c r="M21" i="4" s="1"/>
  <c r="K20" i="4"/>
  <c r="M20" i="4" s="1"/>
  <c r="K19" i="4"/>
  <c r="M19" i="4" s="1"/>
  <c r="K18" i="4"/>
  <c r="M18" i="4" s="1"/>
  <c r="K17" i="4"/>
  <c r="K16" i="4"/>
  <c r="M16" i="4" s="1"/>
  <c r="N70" i="4"/>
  <c r="N69" i="4"/>
  <c r="N68" i="4"/>
  <c r="N67" i="4"/>
  <c r="N66" i="4"/>
  <c r="N65" i="4"/>
  <c r="N64" i="4"/>
  <c r="N63" i="4"/>
  <c r="N62" i="4"/>
  <c r="N61" i="4"/>
  <c r="N60" i="4"/>
  <c r="N59" i="4"/>
  <c r="N58" i="4"/>
  <c r="N57" i="4"/>
  <c r="N56" i="4"/>
  <c r="N55" i="4"/>
  <c r="N54" i="4"/>
  <c r="N53" i="4"/>
  <c r="N52" i="4"/>
  <c r="N51" i="4"/>
  <c r="N50" i="4"/>
  <c r="N49" i="4"/>
  <c r="N48" i="4"/>
  <c r="N47" i="4"/>
  <c r="N46" i="4"/>
  <c r="N45" i="4"/>
  <c r="N43" i="4"/>
  <c r="N42" i="4"/>
  <c r="N41" i="4"/>
  <c r="N40" i="4"/>
  <c r="N39" i="4"/>
  <c r="N38" i="4"/>
  <c r="N37" i="4"/>
  <c r="N36" i="4"/>
  <c r="N34" i="4"/>
  <c r="N32" i="4"/>
  <c r="N31" i="4"/>
  <c r="N30" i="4"/>
  <c r="N29" i="4"/>
  <c r="N28" i="4"/>
  <c r="N26" i="4"/>
  <c r="N25" i="4"/>
  <c r="N24" i="4"/>
  <c r="N23" i="4"/>
  <c r="N18" i="4"/>
  <c r="N16" i="4"/>
  <c r="N13" i="4"/>
  <c r="K21" i="6" l="1"/>
  <c r="M28" i="4"/>
  <c r="K17" i="6"/>
  <c r="K17" i="2" s="1"/>
  <c r="M17" i="4"/>
  <c r="K16" i="6"/>
  <c r="K16" i="2" s="1"/>
  <c r="N20" i="4"/>
  <c r="N19" i="4"/>
  <c r="K15" i="6"/>
  <c r="K15" i="2" s="1"/>
  <c r="K18" i="6"/>
  <c r="K19" i="6"/>
  <c r="M23" i="6"/>
  <c r="M23" i="2" s="1"/>
  <c r="N23" i="6"/>
  <c r="N23" i="2" s="1"/>
  <c r="L24" i="6"/>
  <c r="L24" i="2" s="1"/>
  <c r="M14" i="6"/>
  <c r="M14" i="2" s="1"/>
  <c r="N20" i="6"/>
  <c r="N20" i="2" s="1"/>
  <c r="M19" i="6"/>
  <c r="M19" i="2" s="1"/>
  <c r="N19" i="6"/>
  <c r="N19" i="2" s="1"/>
  <c r="M22" i="6"/>
  <c r="M22" i="2" s="1"/>
  <c r="N22" i="6"/>
  <c r="N22" i="2" s="1"/>
  <c r="M18" i="6"/>
  <c r="M18" i="2" s="1"/>
  <c r="N21" i="4"/>
  <c r="L18" i="6" s="1"/>
  <c r="L18" i="2" s="1"/>
  <c r="N27" i="4"/>
  <c r="M17" i="6"/>
  <c r="M17" i="2" s="1"/>
  <c r="M21" i="6"/>
  <c r="M21" i="2" s="1"/>
  <c r="N17" i="6"/>
  <c r="N17" i="2" s="1"/>
  <c r="N21" i="6"/>
  <c r="N21" i="2" s="1"/>
  <c r="N16" i="6"/>
  <c r="N16" i="2" s="1"/>
  <c r="N18" i="6"/>
  <c r="N18" i="2" s="1"/>
  <c r="M20" i="6"/>
  <c r="M20" i="2" s="1"/>
  <c r="N14" i="6"/>
  <c r="N14" i="2" s="1"/>
  <c r="M15" i="6"/>
  <c r="M15" i="2" s="1"/>
  <c r="N15" i="6"/>
  <c r="N15" i="2" s="1"/>
  <c r="M16" i="6"/>
  <c r="M16" i="2" s="1"/>
  <c r="P71" i="4"/>
  <c r="O71" i="4"/>
  <c r="N44" i="4"/>
  <c r="L23" i="6" s="1"/>
  <c r="L23" i="2" s="1"/>
  <c r="N35" i="4"/>
  <c r="L21" i="6" s="1"/>
  <c r="L21" i="2" s="1"/>
  <c r="N22" i="4"/>
  <c r="L19" i="6" s="1"/>
  <c r="L19" i="2" s="1"/>
  <c r="N17" i="4"/>
  <c r="L17" i="6" s="1"/>
  <c r="L17" i="2" s="1"/>
  <c r="N12" i="4"/>
  <c r="L20" i="6" l="1"/>
  <c r="L20" i="2" s="1"/>
  <c r="M31" i="6"/>
  <c r="N31" i="6"/>
  <c r="N31" i="2"/>
  <c r="M31" i="2"/>
  <c r="K25" i="4"/>
  <c r="K26" i="4"/>
  <c r="M26" i="4" s="1"/>
  <c r="K27" i="4"/>
  <c r="M27" i="4" s="1"/>
  <c r="K36" i="4"/>
  <c r="K38" i="4"/>
  <c r="M38" i="4" s="1"/>
  <c r="I31" i="2"/>
  <c r="K22" i="6" l="1"/>
  <c r="M36" i="4"/>
  <c r="K20" i="6"/>
  <c r="M25" i="4"/>
  <c r="M71" i="4" s="1"/>
  <c r="N15" i="4"/>
  <c r="L22" i="6" s="1"/>
  <c r="L22" i="2" s="1"/>
  <c r="L16" i="6" l="1"/>
  <c r="L16" i="2" s="1"/>
  <c r="N14" i="4"/>
  <c r="L14" i="6" s="1"/>
  <c r="L14" i="2" s="1"/>
  <c r="G71" i="4"/>
  <c r="K71" i="4"/>
  <c r="L15" i="6" l="1"/>
  <c r="L15" i="2" s="1"/>
  <c r="N71" i="4"/>
  <c r="L31" i="2" l="1"/>
  <c r="L31" i="6"/>
  <c r="K14" i="2" l="1"/>
  <c r="K18" i="2"/>
  <c r="K30" i="2"/>
  <c r="K23" i="2"/>
  <c r="K20" i="2"/>
  <c r="K25" i="2"/>
  <c r="K29" i="2"/>
  <c r="K19" i="2"/>
  <c r="K28" i="2"/>
  <c r="K24" i="2"/>
  <c r="K22" i="2"/>
  <c r="K27" i="2"/>
  <c r="K31" i="6"/>
  <c r="K26" i="2"/>
  <c r="K21" i="2"/>
  <c r="K31"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<sst xmlns="http://schemas.openxmlformats.org/spreadsheetml/2006/main" count="183" uniqueCount="78">
  <si>
    <t>Institut</t>
  </si>
  <si>
    <t>Nachname</t>
  </si>
  <si>
    <t>Vorname</t>
  </si>
  <si>
    <t>Wochentag</t>
  </si>
  <si>
    <t>Montag</t>
  </si>
  <si>
    <t>Dienstag</t>
  </si>
  <si>
    <t>Mittwoch</t>
  </si>
  <si>
    <t>Freitag</t>
  </si>
  <si>
    <t>Donnerstag</t>
  </si>
  <si>
    <t>HIO_ID</t>
  </si>
  <si>
    <t>Beginn</t>
  </si>
  <si>
    <t>Ende</t>
  </si>
  <si>
    <t>Dauer [h]</t>
  </si>
  <si>
    <t>bevorzugte Verfügbarkeiten</t>
  </si>
  <si>
    <t>Wochentage</t>
  </si>
  <si>
    <t>Praxislehre?</t>
  </si>
  <si>
    <t>nein</t>
  </si>
  <si>
    <t>Anteil</t>
  </si>
  <si>
    <t>[Dropdown]</t>
  </si>
  <si>
    <t>[SWS]</t>
  </si>
  <si>
    <t>kompakt?</t>
  </si>
  <si>
    <t>ja, überwiegend</t>
  </si>
  <si>
    <t>ja, anteilig</t>
  </si>
  <si>
    <t>ja, etwa hälftig</t>
  </si>
  <si>
    <t>ja, im Umfang von:</t>
  </si>
  <si>
    <t>Voraussichtl. Lehrverpflichtung*</t>
  </si>
  <si>
    <t>davon in Randzeiten</t>
  </si>
  <si>
    <t>Verfügbarkeiten</t>
  </si>
  <si>
    <t>Uhrzeit</t>
  </si>
  <si>
    <t>Mo</t>
  </si>
  <si>
    <t>Di</t>
  </si>
  <si>
    <t>Mi</t>
  </si>
  <si>
    <t>Do</t>
  </si>
  <si>
    <t>Fr</t>
  </si>
  <si>
    <t>Anteile der Randzeiten an Gesamt-Lehrzeiten:</t>
  </si>
  <si>
    <t>nach 17h</t>
  </si>
  <si>
    <t>Grenzwerte der Randzeiten in Verfügbarkeits-Übersicht:</t>
  </si>
  <si>
    <t>Schritt 2: Eintragung der Verfügbarkeiten aller Lehrkräfte Ihrer Einrichtung auf Tabellenblatt 2</t>
  </si>
  <si>
    <t>Schritt 1: Auflistung und Angabe zu Ihren Lehrkräften auf Tabellenblatt 1</t>
  </si>
  <si>
    <t>Einsatz in 
sportpraktischer Lehre?</t>
  </si>
  <si>
    <t>Schritt 3: Überprüfung der Gesamt-Verfügbarkeiten Ihrer Einrichtung sowie Abdeckung von Randzeiten auf Tabellenblatt 3</t>
  </si>
  <si>
    <t>Prüf-Übersicht:</t>
  </si>
  <si>
    <t>(weiterhin) mögliche Verfügbarkeiten</t>
  </si>
  <si>
    <r>
      <t>à</t>
    </r>
    <r>
      <rPr>
        <sz val="10.5"/>
        <color theme="1"/>
        <rFont val="Calibri"/>
        <family val="2"/>
        <scheme val="minor"/>
      </rPr>
      <t xml:space="preserve">    weiter zu</t>
    </r>
  </si>
  <si>
    <t>Schritt 3: Prüf-Übersicht</t>
  </si>
  <si>
    <r>
      <t>à</t>
    </r>
    <r>
      <rPr>
        <sz val="10.5"/>
        <color theme="1"/>
        <rFont val="Calibri"/>
        <family val="2"/>
        <scheme val="minor"/>
      </rPr>
      <t xml:space="preserve">    zurück zu</t>
    </r>
  </si>
  <si>
    <t>[h]</t>
  </si>
  <si>
    <t>Gesamtauswertung</t>
  </si>
  <si>
    <t>des Anteils</t>
  </si>
  <si>
    <t>Unterrichtszeiten Fr</t>
  </si>
  <si>
    <t>Unterrichts-
zeiten MoDo</t>
  </si>
  <si>
    <t>Information zu Randzeiten:</t>
  </si>
  <si>
    <t>Es handelt sich hierbei nur um eine Darstellungs- bzw. Orientierungshilfe, nicht um eine eigene Prüfung.</t>
  </si>
  <si>
    <t>Die folgende Tabelle "Information zu Randzeiten" ist zur besseren Nachvollziehbarkeit beigefügt.</t>
  </si>
  <si>
    <r>
      <t xml:space="preserve">Es wird dargestellt, ab welchen Grenzwerten in der Tabelle </t>
    </r>
    <r>
      <rPr>
        <i/>
        <sz val="11"/>
        <color theme="9"/>
        <rFont val="Calibri"/>
        <family val="2"/>
        <scheme val="minor"/>
      </rPr>
      <t>„Prüf-Übersicht“</t>
    </r>
    <r>
      <rPr>
        <i/>
        <sz val="11"/>
        <color theme="1"/>
        <rFont val="Calibri"/>
        <family val="2"/>
        <scheme val="minor"/>
      </rPr>
      <t xml:space="preserve"> farbliche Markierungen in der Gesamtauswertung erscheinen.</t>
    </r>
  </si>
  <si>
    <t>ab 8:00h / 8:15h</t>
  </si>
  <si>
    <t>Summe Stunden</t>
  </si>
  <si>
    <t>Summe
Stunden</t>
  </si>
  <si>
    <t>ab 8:00 Uhr / 8:15 Uhr</t>
  </si>
  <si>
    <t>nach
 17:00 Uhr</t>
  </si>
  <si>
    <t>nach 17:00 Uhr</t>
  </si>
  <si>
    <t>bzw. 49% (unter Berücksichtigung der doppelten Randzeit Fr, 8:00 Uhr)</t>
  </si>
  <si>
    <t>*entsprechend der vertraglichen Lehrverpflichtung</t>
  </si>
  <si>
    <t>Summe
GESAMT</t>
  </si>
  <si>
    <t>Schritt 2: Verfügbarkeiten Ihrer Lehrenden</t>
  </si>
  <si>
    <r>
      <t>à</t>
    </r>
    <r>
      <rPr>
        <sz val="10.5"/>
        <color theme="1"/>
        <rFont val="Calibri"/>
        <family val="2"/>
        <scheme val="minor"/>
      </rPr>
      <t xml:space="preserve">   zurück zu</t>
    </r>
  </si>
  <si>
    <t>Schritt 1: Übersicht Ihrer Lehrpersonen</t>
  </si>
  <si>
    <t>Lehre in kompakter 
Form geplant?</t>
  </si>
  <si>
    <t>Voraussichtl. Lehrumfang im
wöchentl. Format</t>
  </si>
  <si>
    <t>Voraussichtl.
erforderlicher
Lehrumfang</t>
  </si>
  <si>
    <t>Geplanter 
Umfang im
 Kompaktformat</t>
  </si>
  <si>
    <r>
      <rPr>
        <b/>
        <i/>
        <sz val="11"/>
        <color theme="1"/>
        <rFont val="Calibri"/>
        <family val="2"/>
        <scheme val="minor"/>
      </rPr>
      <t xml:space="preserve">Schritt 1: </t>
    </r>
    <r>
      <rPr>
        <i/>
        <sz val="11"/>
        <color theme="1"/>
        <rFont val="Calibri"/>
        <family val="2"/>
        <scheme val="minor"/>
      </rPr>
      <t xml:space="preserve">Bitte tragen Sie zunächst in der nachfolgenden Tabelle </t>
    </r>
    <r>
      <rPr>
        <i/>
        <sz val="11"/>
        <color rgb="FF00B050"/>
        <rFont val="Calibri"/>
        <family val="2"/>
        <scheme val="minor"/>
      </rPr>
      <t>"Übersicht Ihrer Lehrpersonen"</t>
    </r>
    <r>
      <rPr>
        <i/>
        <sz val="11"/>
        <color theme="1"/>
        <rFont val="Calibri"/>
        <family val="2"/>
        <scheme val="minor"/>
      </rPr>
      <t xml:space="preserve"> alle Lehrenden Ihrer Einrichtung mit Nachnamen und Vornahmen sowie der voraussichtl. Lehrverpflichtung im zu planenden Semester ein. Neben diesen Informationen können Sie außerdem für jede Person individuell angeben, ob bzw. in welchem Umfang die Lehrkraft in der Sportpraxis unterrichtet und ob Veranstaltungen in kompakter Form durchgeführt werden. 
Bitte tragen Sie pro Zeile eine Lehrperson ein. Sollten die vorgegebenen Zeilen für Ihre Lehrenden nicht ausreichen, nutzen Sie bitte das Dokument "Verfügbarkeits-Abfrage_Institute lang"</t>
    </r>
  </si>
  <si>
    <r>
      <rPr>
        <b/>
        <i/>
        <sz val="11"/>
        <color theme="1"/>
        <rFont val="Calibri"/>
        <family val="2"/>
        <scheme val="minor"/>
      </rPr>
      <t>Schritt 3:</t>
    </r>
    <r>
      <rPr>
        <i/>
        <sz val="11"/>
        <color theme="1"/>
        <rFont val="Calibri"/>
        <family val="2"/>
        <scheme val="minor"/>
      </rPr>
      <t xml:space="preserve"> In der nachfolgenden Tabelle </t>
    </r>
    <r>
      <rPr>
        <i/>
        <sz val="11"/>
        <color theme="9"/>
        <rFont val="Calibri"/>
        <family val="2"/>
        <scheme val="minor"/>
      </rPr>
      <t>"Prüf-Übersicht"</t>
    </r>
    <r>
      <rPr>
        <i/>
        <sz val="11"/>
        <rFont val="Calibri"/>
        <family val="2"/>
        <scheme val="minor"/>
      </rPr>
      <t xml:space="preserve"> werden </t>
    </r>
    <r>
      <rPr>
        <i/>
        <sz val="11"/>
        <color theme="1"/>
        <rFont val="Calibri"/>
        <family val="2"/>
        <scheme val="minor"/>
      </rPr>
      <t xml:space="preserve">alle zuvor eingetragenen Informationen Ihrer Lehrenden sowie für Ihre gesamte Einrichtung zusammengefasst.
In der Spalte "Verfügbarkeiten / Summe" wird farblich hervorgehoben, wenn die verfügbaren Zeiten für den wöchentlichen Lehreinsatz der entsprechenden Person nicht ausreichen.
In der Zeile "Gesamtauswertung" werden die Abdeckungen der einzelnen Randzeiten aufsummiert - und bei unterdurchschnittlicher Abdeckung farblich hervorgehoben. 
</t>
    </r>
    <r>
      <rPr>
        <b/>
        <i/>
        <sz val="11"/>
        <color theme="1"/>
        <rFont val="Calibri"/>
        <family val="2"/>
        <scheme val="minor"/>
      </rPr>
      <t>--&gt; Bitte erweitern Sie in beiden Fällen die bisher angegebenen Verfügbarkeiten Ihrer Lehrenden auf Tabellenblatt 2!</t>
    </r>
  </si>
  <si>
    <t>Verfügbarkeiten Ihrer Lehrenden:</t>
  </si>
  <si>
    <t>Übersicht Ihrer Lehrpersonen:</t>
  </si>
  <si>
    <r>
      <rPr>
        <b/>
        <i/>
        <sz val="11"/>
        <color theme="1"/>
        <rFont val="Calibri"/>
        <family val="2"/>
        <scheme val="minor"/>
      </rPr>
      <t>Schritt 2:</t>
    </r>
    <r>
      <rPr>
        <i/>
        <sz val="11"/>
        <color theme="1"/>
        <rFont val="Calibri"/>
        <family val="2"/>
        <scheme val="minor"/>
      </rPr>
      <t xml:space="preserve"> Bitte tragen Sie für all Ihre Lehrenden in der nachfolgenden Tabelle die </t>
    </r>
    <r>
      <rPr>
        <i/>
        <sz val="11"/>
        <color rgb="FF6FA0DB"/>
        <rFont val="Calibri"/>
        <family val="2"/>
        <scheme val="minor"/>
      </rPr>
      <t>„Verfügbarkeiten Ihrer Lehrenden“</t>
    </r>
    <r>
      <rPr>
        <i/>
        <sz val="11"/>
        <color theme="1"/>
        <rFont val="Calibri"/>
        <family val="2"/>
        <scheme val="minor"/>
      </rPr>
      <t xml:space="preserve"> ein. 
Nutzen Sie hierbei für jeden Tag eine eigene Zeile für die jeweilige Lehrkraft. Bei zeitlichen Unterbrechungen an einem Tag können Sie ebenfalls eine neue Zeile für dieselbe Lehrperson nutzen.
WICHTIG: für eine korrekte Zuordnung der Verfügbarkeiten ist es erforderlich, dass der Nach- und Vorname der jeweiligen Lehrperson in jeder Zeile mit aufgeführt wird.
</t>
    </r>
    <r>
      <rPr>
        <b/>
        <i/>
        <sz val="11"/>
        <color theme="1"/>
        <rFont val="Calibri"/>
        <family val="2"/>
        <scheme val="minor"/>
      </rPr>
      <t>TIPP: Wenn Sie vorweg die "Verfügbarkeit-Abfrage_Lehrkräfte" an Ihre Lehrenden versendet haben, können Sie die zurückgemeldeten Verfügbarkeiten für alle Lehrenden Ihrer Einrichtung untereinander in die nachfolgende Tabelle kopieren (außer eingefärbte Formelzellen).</t>
    </r>
  </si>
  <si>
    <r>
      <rPr>
        <b/>
        <sz val="16"/>
        <color theme="1"/>
        <rFont val="Calibri"/>
        <family val="2"/>
        <scheme val="minor"/>
      </rPr>
      <t>Verfügbarkeits-Abfrage Institute</t>
    </r>
    <r>
      <rPr>
        <sz val="11"/>
        <color theme="1"/>
        <rFont val="Calibri"/>
        <family val="2"/>
        <scheme val="minor"/>
      </rPr>
      <t xml:space="preserve"> (interne Nutzung für die Institute)</t>
    </r>
  </si>
  <si>
    <t xml:space="preserve"> [SWS]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</si>
</sst>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h:mm;@"/>
    <numFmt numFmtId="166" formatCode="0.0%"/>
  </numFmts>
  <fonts count="42" x14ac:knownFonts="1">
    <font>
      <sz val="11"/>
      <color theme="1"/>
      <name val="Calibri"/>
      <family val="2"/>
      <scheme val="minor"/>
    </font>
    <font>
      <sz val="11"/>
      <color theme="0"/>
      <name val="Calibri"/>
      <family val="2"/>
      <scheme val="minor"/>
    </font>
    <font>
      <b/>
      <sz val="10"/>
      <color theme="0"/>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b/>
      <u/>
      <sz val="11"/>
      <color theme="9"/>
      <name val="Calibri"/>
      <family val="2"/>
      <scheme val="minor"/>
    </font>
    <font>
      <i/>
      <sz val="11"/>
      <color rgb="FF00B050"/>
      <name val="Calibri"/>
      <family val="2"/>
      <scheme val="minor"/>
    </font>
    <font>
      <b/>
      <sz val="16"/>
      <color theme="1"/>
      <name val="Calibri"/>
      <family val="2"/>
      <scheme val="minor"/>
    </font>
    <font>
      <i/>
      <sz val="11"/>
      <color theme="9"/>
      <name val="Calibri"/>
      <family val="2"/>
      <scheme val="minor"/>
    </font>
    <font>
      <sz val="9"/>
      <color theme="1"/>
      <name val="Calibri"/>
      <family val="2"/>
      <scheme val="minor"/>
    </font>
    <font>
      <b/>
      <sz val="11"/>
      <color theme="0"/>
      <name val="Calibri"/>
      <family val="2"/>
      <scheme val="minor"/>
    </font>
    <font>
      <sz val="10"/>
      <color theme="1"/>
      <name val="Calibri"/>
      <family val="2"/>
      <scheme val="minor"/>
    </font>
    <font>
      <sz val="11"/>
      <name val="Calibri"/>
      <family val="2"/>
      <scheme val="minor"/>
    </font>
    <font>
      <sz val="11"/>
      <color theme="9" tint="0.59999389629810485"/>
      <name val="Calibri"/>
      <family val="2"/>
      <scheme val="minor"/>
    </font>
    <font>
      <sz val="11"/>
      <color theme="9" tint="-0.249977111117893"/>
      <name val="Calibri"/>
      <family val="2"/>
      <scheme val="minor"/>
    </font>
    <font>
      <u/>
      <sz val="11"/>
      <color theme="1"/>
      <name val="Calibri"/>
      <family val="2"/>
      <scheme val="minor"/>
    </font>
    <font>
      <i/>
      <sz val="11"/>
      <name val="Calibri"/>
      <family val="2"/>
      <scheme val="minor"/>
    </font>
    <font>
      <sz val="11"/>
      <color rgb="FF6FA0DB"/>
      <name val="Calibri"/>
      <family val="2"/>
      <scheme val="minor"/>
    </font>
    <font>
      <u/>
      <sz val="11"/>
      <color theme="10"/>
      <name val="Calibri"/>
      <family val="2"/>
      <scheme val="minor"/>
    </font>
    <font>
      <b/>
      <u/>
      <sz val="11"/>
      <color rgb="FF3CC47D"/>
      <name val="Calibri"/>
      <family val="2"/>
      <scheme val="minor"/>
    </font>
    <font>
      <b/>
      <u/>
      <sz val="11"/>
      <color rgb="FF6FA0DB"/>
      <name val="Calibri"/>
      <family val="2"/>
      <scheme val="minor"/>
    </font>
    <font>
      <sz val="11"/>
      <color theme="1"/>
      <name val="Wingdings"/>
      <charset val="2"/>
    </font>
    <font>
      <sz val="10.5"/>
      <color theme="1"/>
      <name val="Calibri"/>
      <family val="2"/>
      <scheme val="minor"/>
    </font>
    <font>
      <b/>
      <sz val="10.5"/>
      <color theme="1"/>
      <name val="Calibri"/>
      <family val="2"/>
      <scheme val="minor"/>
    </font>
    <font>
      <b/>
      <sz val="14"/>
      <color rgb="FF00B050"/>
      <name val="Calibri"/>
      <family val="2"/>
      <scheme val="minor"/>
    </font>
    <font>
      <b/>
      <sz val="14"/>
      <color rgb="FF6FA0DB"/>
      <name val="Calibri"/>
      <family val="2"/>
      <scheme val="minor"/>
    </font>
    <font>
      <b/>
      <sz val="14"/>
      <color theme="9"/>
      <name val="Calibri"/>
      <family val="2"/>
      <scheme val="minor"/>
    </font>
    <font>
      <b/>
      <i/>
      <sz val="11"/>
      <color theme="1"/>
      <name val="Calibri"/>
      <family val="2"/>
      <scheme val="minor"/>
    </font>
    <font>
      <i/>
      <sz val="11"/>
      <color rgb="FF6FA0DB"/>
      <name val="Calibri"/>
      <family val="2"/>
      <scheme val="minor"/>
    </font>
    <font>
      <b/>
      <sz val="10.5"/>
      <color rgb="FF3CC47D"/>
      <name val="Calibri"/>
      <family val="2"/>
      <scheme val="minor"/>
    </font>
    <font>
      <b/>
      <sz val="10.5"/>
      <color rgb="FF6FA0DB"/>
      <name val="Calibri"/>
      <family val="2"/>
      <scheme val="minor"/>
    </font>
    <font>
      <b/>
      <sz val="10.5"/>
      <color theme="9"/>
      <name val="Calibri"/>
      <family val="2"/>
      <scheme val="minor"/>
    </font>
    <font>
      <b/>
      <sz val="14"/>
      <color theme="1"/>
      <name val="Calibri"/>
      <family val="2"/>
      <scheme val="minor"/>
    </font>
    <font>
      <b/>
      <sz val="11"/>
      <color theme="9" tint="0.59999389629810485"/>
      <name val="Calibri"/>
      <family val="2"/>
      <scheme val="minor"/>
    </font>
    <font>
      <b/>
      <sz val="11"/>
      <name val="Calibri"/>
      <family val="2"/>
      <scheme val="minor"/>
    </font>
    <font>
      <sz val="11"/>
      <color theme="1"/>
      <name val="Calibri"/>
      <family val="2"/>
      <scheme val="minor"/>
    </font>
    <font>
      <u/>
      <sz val="11"/>
      <name val="Calibri"/>
      <family val="2"/>
      <scheme val="minor"/>
    </font>
    <font>
      <b/>
      <u/>
      <sz val="11"/>
      <color rgb="FF009900"/>
      <name val="Calibri"/>
      <family val="2"/>
      <scheme val="minor"/>
    </font>
    <font>
      <b/>
      <u/>
      <sz val="11"/>
      <color theme="10"/>
      <name val="Calibri"/>
      <family val="2"/>
      <scheme val="minor"/>
    </font>
    <font>
      <b/>
      <u/>
      <sz val="11"/>
      <color rgb="FFF68222"/>
      <name val="Calibri"/>
      <family val="2"/>
      <scheme val="minor"/>
    </font>
    <font>
      <b/>
      <sz val="11"/>
      <color theme="1"/>
      <name val="Wingdings"/>
      <charset val="2"/>
    </font>
  </fonts>
  <fills count="10">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6FA0DB"/>
        <bgColor indexed="64"/>
      </patternFill>
    </fill>
    <fill>
      <patternFill patternType="solid">
        <fgColor rgb="FF3CC47D"/>
        <bgColor indexed="64"/>
      </patternFill>
    </fill>
    <fill>
      <patternFill patternType="solid">
        <fgColor rgb="FFFAE6A4"/>
        <bgColor indexed="64"/>
      </patternFill>
    </fill>
    <fill>
      <patternFill patternType="solid">
        <fgColor theme="9" tint="-0.249977111117893"/>
        <bgColor indexed="64"/>
      </patternFill>
    </fill>
    <fill>
      <patternFill patternType="solid">
        <fgColor rgb="FFACE6C8"/>
        <bgColor indexed="64"/>
      </patternFill>
    </fill>
    <fill>
      <patternFill patternType="solid">
        <fgColor rgb="FFBFD5EF"/>
        <bgColor indexed="64"/>
      </patternFill>
    </fill>
  </fills>
  <borders count="5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medium">
        <color theme="0" tint="-0.499984740745262"/>
      </top>
      <bottom/>
      <diagonal/>
    </border>
    <border>
      <left style="medium">
        <color theme="0" tint="-0.499984740745262"/>
      </left>
      <right style="thin">
        <color theme="0" tint="-0.34998626667073579"/>
      </right>
      <top/>
      <bottom style="thin">
        <color theme="0" tint="-0.34998626667073579"/>
      </bottom>
      <diagonal/>
    </border>
    <border>
      <left style="medium">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medium">
        <color theme="0" tint="-0.499984740745262"/>
      </left>
      <right style="thin">
        <color theme="0" tint="-0.34998626667073579"/>
      </right>
      <top style="medium">
        <color theme="0" tint="-0.499984740745262"/>
      </top>
      <bottom style="medium">
        <color theme="0" tint="-0.499984740745262"/>
      </bottom>
      <diagonal/>
    </border>
    <border>
      <left style="thin">
        <color theme="0" tint="-0.34998626667073579"/>
      </left>
      <right style="thin">
        <color theme="0" tint="-0.34998626667073579"/>
      </right>
      <top style="medium">
        <color theme="0" tint="-0.499984740745262"/>
      </top>
      <bottom style="medium">
        <color theme="0" tint="-0.499984740745262"/>
      </bottom>
      <diagonal/>
    </border>
    <border>
      <left style="thin">
        <color theme="0" tint="-0.34998626667073579"/>
      </left>
      <right style="thin">
        <color theme="0" tint="-0.34998626667073579"/>
      </right>
      <top/>
      <bottom style="medium">
        <color theme="0" tint="-0.499984740745262"/>
      </bottom>
      <diagonal/>
    </border>
    <border>
      <left style="thin">
        <color theme="0" tint="-0.34998626667073579"/>
      </left>
      <right style="medium">
        <color theme="0" tint="-0.499984740745262"/>
      </right>
      <top style="thin">
        <color theme="0" tint="-0.34998626667073579"/>
      </top>
      <bottom style="thin">
        <color theme="0" tint="-0.34998626667073579"/>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style="thin">
        <color theme="0" tint="-0.34998626667073579"/>
      </left>
      <right style="medium">
        <color theme="0" tint="-0.499984740745262"/>
      </right>
      <top style="thin">
        <color theme="0" tint="-0.34998626667073579"/>
      </top>
      <bottom/>
      <diagonal/>
    </border>
    <border>
      <left style="thin">
        <color theme="0" tint="-0.34998626667073579"/>
      </left>
      <right style="medium">
        <color theme="0" tint="-0.499984740745262"/>
      </right>
      <top style="medium">
        <color theme="0" tint="-0.499984740745262"/>
      </top>
      <bottom style="medium">
        <color theme="0" tint="-0.499984740745262"/>
      </bottom>
      <diagonal/>
    </border>
    <border>
      <left style="thin">
        <color theme="0" tint="-0.34998626667073579"/>
      </left>
      <right style="medium">
        <color theme="0" tint="-0.499984740745262"/>
      </right>
      <top/>
      <bottom style="thin">
        <color theme="0" tint="-0.34998626667073579"/>
      </bottom>
      <diagonal/>
    </border>
    <border>
      <left style="thin">
        <color theme="0" tint="-0.34998626667073579"/>
      </left>
      <right/>
      <top style="medium">
        <color theme="0" tint="-0.499984740745262"/>
      </top>
      <bottom style="thin">
        <color theme="0" tint="-0.34998626667073579"/>
      </bottom>
      <diagonal/>
    </border>
    <border>
      <left/>
      <right/>
      <top style="medium">
        <color theme="0" tint="-0.499984740745262"/>
      </top>
      <bottom style="thin">
        <color theme="0" tint="-0.34998626667073579"/>
      </bottom>
      <diagonal/>
    </border>
    <border>
      <left/>
      <right style="thin">
        <color theme="0" tint="-0.34998626667073579"/>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theme="0" tint="-0.499984740745262"/>
      </right>
      <top style="medium">
        <color theme="0" tint="-0.499984740745262"/>
      </top>
      <bottom style="thin">
        <color theme="0" tint="-0.34998626667073579"/>
      </bottom>
      <diagonal/>
    </border>
    <border>
      <left style="thin">
        <color theme="0" tint="-0.34998626667073579"/>
      </left>
      <right style="medium">
        <color theme="0" tint="-0.499984740745262"/>
      </right>
      <top/>
      <bottom/>
      <diagonal/>
    </border>
    <border>
      <left style="thin">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right/>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0" tint="-0.34998626667073579"/>
      </right>
      <top style="medium">
        <color theme="0" tint="-0.499984740745262"/>
      </top>
      <bottom style="medium">
        <color theme="0" tint="-0.499984740745262"/>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medium">
        <color theme="0" tint="-0.499984740745262"/>
      </top>
      <bottom style="medium">
        <color theme="0" tint="-0.499984740745262"/>
      </bottom>
      <diagonal/>
    </border>
    <border>
      <left style="medium">
        <color theme="0" tint="-0.499984740745262"/>
      </left>
      <right style="thin">
        <color theme="0" tint="-0.24994659260841701"/>
      </right>
      <top style="medium">
        <color theme="0" tint="-0.499984740745262"/>
      </top>
      <bottom style="thin">
        <color theme="0" tint="-0.24994659260841701"/>
      </bottom>
      <diagonal/>
    </border>
    <border>
      <left style="thin">
        <color theme="0" tint="-0.24994659260841701"/>
      </left>
      <right style="thin">
        <color theme="0" tint="-0.24994659260841701"/>
      </right>
      <top style="medium">
        <color theme="0" tint="-0.499984740745262"/>
      </top>
      <bottom style="thin">
        <color theme="0" tint="-0.24994659260841701"/>
      </bottom>
      <diagonal/>
    </border>
    <border>
      <left style="thin">
        <color theme="0" tint="-0.24994659260841701"/>
      </left>
      <right style="medium">
        <color theme="0" tint="-0.499984740745262"/>
      </right>
      <top style="medium">
        <color theme="0" tint="-0.499984740745262"/>
      </top>
      <bottom style="thin">
        <color theme="0" tint="-0.24994659260841701"/>
      </bottom>
      <diagonal/>
    </border>
    <border>
      <left style="medium">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499984740745262"/>
      </right>
      <top style="thin">
        <color theme="0" tint="-0.24994659260841701"/>
      </top>
      <bottom style="thin">
        <color theme="0" tint="-0.24994659260841701"/>
      </bottom>
      <diagonal/>
    </border>
    <border>
      <left style="medium">
        <color theme="0" tint="-0.499984740745262"/>
      </left>
      <right style="thin">
        <color theme="0" tint="-0.24994659260841701"/>
      </right>
      <top style="thin">
        <color theme="0" tint="-0.24994659260841701"/>
      </top>
      <bottom style="medium">
        <color theme="0" tint="-0.499984740745262"/>
      </bottom>
      <diagonal/>
    </border>
    <border>
      <left style="thin">
        <color theme="0" tint="-0.24994659260841701"/>
      </left>
      <right style="thin">
        <color theme="0" tint="-0.24994659260841701"/>
      </right>
      <top style="thin">
        <color theme="0" tint="-0.24994659260841701"/>
      </top>
      <bottom style="medium">
        <color theme="0" tint="-0.499984740745262"/>
      </bottom>
      <diagonal/>
    </border>
    <border>
      <left style="thin">
        <color theme="0" tint="-0.24994659260841701"/>
      </left>
      <right style="medium">
        <color theme="0" tint="-0.499984740745262"/>
      </right>
      <top style="thin">
        <color theme="0" tint="-0.24994659260841701"/>
      </top>
      <bottom style="medium">
        <color theme="0" tint="-0.499984740745262"/>
      </bottom>
      <diagonal/>
    </border>
    <border>
      <left/>
      <right/>
      <top/>
      <bottom style="thin">
        <color indexed="64"/>
      </bottom>
      <diagonal/>
    </border>
    <border>
      <left/>
      <right/>
      <top/>
      <bottom style="double">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medium">
        <color theme="0" tint="-0.24994659260841701"/>
      </left>
      <right style="thin">
        <color theme="0" tint="-0.24994659260841701"/>
      </right>
      <top style="medium">
        <color theme="0" tint="-0.499984740745262"/>
      </top>
      <bottom style="thin">
        <color theme="0" tint="-0.24994659260841701"/>
      </bottom>
      <diagonal/>
    </border>
    <border>
      <left style="medium">
        <color theme="0" tint="-0.24994659260841701"/>
      </left>
      <right style="thin">
        <color theme="0" tint="-0.24994659260841701"/>
      </right>
      <top style="thin">
        <color theme="0" tint="-0.24994659260841701"/>
      </top>
      <bottom/>
      <diagonal/>
    </border>
    <border>
      <left style="medium">
        <color theme="0" tint="-0.24994659260841701"/>
      </left>
      <right style="thin">
        <color theme="0" tint="-0.24994659260841701"/>
      </right>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499984740745262"/>
      </bottom>
      <diagonal/>
    </border>
  </borders>
  <cellStyleXfs count="3">
    <xf numFmtId="0" fontId="0" fillId="0" borderId="0"/>
    <xf numFmtId="0" fontId="19" fillId="0" borderId="0" applyNumberFormat="0" applyFill="0" applyBorder="0" applyAlignment="0" applyProtection="0"/>
    <xf numFmtId="9" fontId="36" fillId="0" borderId="0" applyFont="0" applyFill="0" applyBorder="0" applyAlignment="0" applyProtection="0"/>
  </cellStyleXfs>
  <cellXfs count="208">
    <xf numFmtId="0" fontId="0" fillId="0" borderId="0" xfId="0"/>
    <xf numFmtId="0" fontId="0" fillId="0" borderId="0" xfId="0" applyAlignment="1">
      <alignment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0" borderId="0" xfId="0" applyAlignment="1"/>
    <xf numFmtId="165" fontId="0" fillId="0" borderId="0" xfId="0" applyNumberFormat="1"/>
    <xf numFmtId="0" fontId="3" fillId="3" borderId="15" xfId="0" applyFont="1" applyFill="1" applyBorder="1" applyAlignment="1">
      <alignment wrapText="1"/>
    </xf>
    <xf numFmtId="0" fontId="3" fillId="3" borderId="16" xfId="0" applyFont="1" applyFill="1" applyBorder="1" applyAlignment="1">
      <alignment wrapText="1"/>
    </xf>
    <xf numFmtId="0" fontId="3" fillId="3" borderId="16" xfId="0" applyFont="1" applyFill="1" applyBorder="1" applyAlignment="1">
      <alignment horizontal="right" wrapText="1"/>
    </xf>
    <xf numFmtId="164" fontId="3" fillId="3" borderId="16" xfId="0" applyNumberFormat="1" applyFont="1" applyFill="1" applyBorder="1" applyAlignment="1">
      <alignment wrapText="1"/>
    </xf>
    <xf numFmtId="0" fontId="0" fillId="3" borderId="16" xfId="0" applyFill="1" applyBorder="1" applyAlignment="1">
      <alignment wrapText="1"/>
    </xf>
    <xf numFmtId="2" fontId="0" fillId="0" borderId="3" xfId="0" applyNumberFormat="1" applyBorder="1" applyAlignment="1">
      <alignment horizontal="right" wrapText="1"/>
    </xf>
    <xf numFmtId="2" fontId="0" fillId="0" borderId="1" xfId="0" applyNumberFormat="1" applyBorder="1" applyAlignment="1">
      <alignment horizontal="right" wrapText="1"/>
    </xf>
    <xf numFmtId="2" fontId="0" fillId="0" borderId="3" xfId="0" applyNumberFormat="1" applyBorder="1" applyAlignment="1">
      <alignment wrapText="1"/>
    </xf>
    <xf numFmtId="2" fontId="0" fillId="0" borderId="23" xfId="0" applyNumberFormat="1" applyBorder="1" applyAlignment="1">
      <alignment horizontal="right" wrapText="1"/>
    </xf>
    <xf numFmtId="164" fontId="3" fillId="3" borderId="22" xfId="0" applyNumberFormat="1" applyFont="1" applyFill="1" applyBorder="1" applyAlignment="1">
      <alignment wrapText="1"/>
    </xf>
    <xf numFmtId="2" fontId="0" fillId="0" borderId="2" xfId="0" applyNumberFormat="1" applyBorder="1" applyAlignment="1">
      <alignment horizontal="right" wrapText="1"/>
    </xf>
    <xf numFmtId="0" fontId="1" fillId="2" borderId="33" xfId="0" applyFont="1" applyFill="1" applyBorder="1"/>
    <xf numFmtId="0" fontId="15" fillId="6" borderId="33" xfId="0" applyFont="1" applyFill="1" applyBorder="1"/>
    <xf numFmtId="0" fontId="0" fillId="0" borderId="33" xfId="0" applyBorder="1"/>
    <xf numFmtId="0" fontId="13" fillId="3" borderId="33" xfId="0" applyFont="1" applyFill="1" applyBorder="1"/>
    <xf numFmtId="9" fontId="1" fillId="2" borderId="33" xfId="0" applyNumberFormat="1" applyFont="1" applyFill="1" applyBorder="1"/>
    <xf numFmtId="0" fontId="0" fillId="3" borderId="34" xfId="0" applyFill="1" applyBorder="1"/>
    <xf numFmtId="1" fontId="15" fillId="6" borderId="34" xfId="0" applyNumberFormat="1" applyFont="1" applyFill="1" applyBorder="1"/>
    <xf numFmtId="0" fontId="13" fillId="3" borderId="34" xfId="0" applyFont="1" applyFill="1" applyBorder="1"/>
    <xf numFmtId="0" fontId="16" fillId="0" borderId="0" xfId="0" applyFont="1"/>
    <xf numFmtId="9" fontId="0" fillId="0" borderId="0" xfId="0" applyNumberFormat="1"/>
    <xf numFmtId="0" fontId="0" fillId="0" borderId="3" xfId="0" applyNumberFormat="1" applyBorder="1" applyAlignment="1">
      <alignment wrapText="1"/>
    </xf>
    <xf numFmtId="0" fontId="12" fillId="0" borderId="3" xfId="0" applyNumberFormat="1" applyFont="1" applyFill="1" applyBorder="1" applyAlignment="1">
      <alignment horizontal="right" wrapText="1"/>
    </xf>
    <xf numFmtId="0" fontId="0" fillId="0" borderId="0" xfId="0" applyAlignment="1" applyProtection="1">
      <alignment wrapText="1"/>
    </xf>
    <xf numFmtId="0" fontId="0" fillId="0" borderId="0" xfId="0" applyProtection="1"/>
    <xf numFmtId="0" fontId="4" fillId="0" borderId="0" xfId="0" applyFont="1" applyProtection="1"/>
    <xf numFmtId="0" fontId="4" fillId="0" borderId="0" xfId="0" applyFont="1" applyAlignment="1" applyProtection="1">
      <alignment wrapText="1"/>
    </xf>
    <xf numFmtId="0" fontId="20" fillId="0" borderId="0" xfId="1" applyFont="1" applyAlignment="1" applyProtection="1">
      <alignment wrapText="1"/>
    </xf>
    <xf numFmtId="0" fontId="21" fillId="0" borderId="0" xfId="1" applyFont="1" applyAlignment="1" applyProtection="1">
      <alignment vertical="center" wrapText="1"/>
    </xf>
    <xf numFmtId="0" fontId="5" fillId="0" borderId="0" xfId="0" applyFont="1" applyAlignment="1" applyProtection="1"/>
    <xf numFmtId="0" fontId="5" fillId="0" borderId="0" xfId="0" applyFont="1" applyAlignment="1" applyProtection="1">
      <alignment horizontal="left" wrapText="1"/>
    </xf>
    <xf numFmtId="2" fontId="0" fillId="0" borderId="5" xfId="0" applyNumberFormat="1" applyBorder="1" applyAlignment="1" applyProtection="1">
      <alignment horizontal="right" wrapText="1"/>
    </xf>
    <xf numFmtId="2" fontId="0" fillId="0" borderId="1" xfId="0" applyNumberFormat="1" applyBorder="1" applyProtection="1"/>
    <xf numFmtId="2" fontId="0" fillId="0" borderId="18" xfId="0" applyNumberFormat="1" applyBorder="1" applyProtection="1"/>
    <xf numFmtId="164" fontId="3" fillId="3" borderId="37" xfId="0" applyNumberFormat="1" applyFont="1" applyFill="1" applyBorder="1" applyAlignment="1" applyProtection="1">
      <alignment wrapText="1"/>
    </xf>
    <xf numFmtId="164" fontId="3" fillId="3" borderId="16" xfId="0" applyNumberFormat="1" applyFont="1" applyFill="1" applyBorder="1" applyAlignment="1" applyProtection="1">
      <alignment wrapText="1"/>
    </xf>
    <xf numFmtId="0" fontId="0" fillId="0" borderId="0" xfId="0" applyAlignment="1" applyProtection="1"/>
    <xf numFmtId="0" fontId="0" fillId="0" borderId="3" xfId="0" applyBorder="1" applyAlignment="1" applyProtection="1">
      <alignment wrapText="1"/>
      <protection locked="0"/>
    </xf>
    <xf numFmtId="49" fontId="0" fillId="0" borderId="13" xfId="0" applyNumberFormat="1" applyBorder="1" applyAlignment="1" applyProtection="1">
      <alignment wrapText="1"/>
      <protection locked="0"/>
    </xf>
    <xf numFmtId="49"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49" fontId="0" fillId="0" borderId="2" xfId="0" applyNumberFormat="1" applyBorder="1" applyAlignment="1" applyProtection="1">
      <alignment wrapText="1"/>
      <protection locked="0"/>
    </xf>
    <xf numFmtId="0" fontId="12" fillId="0" borderId="3" xfId="0" applyFont="1" applyFill="1" applyBorder="1" applyAlignment="1" applyProtection="1">
      <alignment horizontal="right" wrapText="1"/>
      <protection locked="0"/>
    </xf>
    <xf numFmtId="49" fontId="12" fillId="0" borderId="3" xfId="0" applyNumberFormat="1" applyFont="1" applyFill="1" applyBorder="1" applyAlignment="1" applyProtection="1">
      <alignment horizontal="right" wrapText="1"/>
      <protection locked="0"/>
    </xf>
    <xf numFmtId="0" fontId="0" fillId="0" borderId="0" xfId="0" applyAlignment="1" applyProtection="1">
      <alignment horizontal="left"/>
    </xf>
    <xf numFmtId="0" fontId="0" fillId="0" borderId="0" xfId="0" applyAlignment="1" applyProtection="1">
      <alignment horizontal="left" wrapText="1"/>
    </xf>
    <xf numFmtId="0" fontId="18" fillId="0" borderId="0" xfId="0" applyFont="1" applyProtection="1"/>
    <xf numFmtId="0" fontId="10" fillId="0" borderId="0" xfId="0" applyFont="1" applyAlignment="1" applyProtection="1">
      <alignment wrapText="1"/>
    </xf>
    <xf numFmtId="0" fontId="0" fillId="0" borderId="0" xfId="0" applyAlignment="1" applyProtection="1">
      <alignment vertical="center" wrapText="1"/>
    </xf>
    <xf numFmtId="0" fontId="0" fillId="0" borderId="4" xfId="0" applyBorder="1" applyAlignment="1" applyProtection="1">
      <alignment wrapText="1"/>
    </xf>
    <xf numFmtId="0" fontId="0" fillId="0" borderId="4" xfId="0" applyFont="1" applyBorder="1" applyAlignment="1" applyProtection="1">
      <alignment wrapText="1"/>
    </xf>
    <xf numFmtId="0" fontId="0" fillId="0" borderId="0" xfId="0" applyFont="1" applyProtection="1"/>
    <xf numFmtId="0" fontId="11" fillId="5" borderId="14" xfId="0" applyFont="1" applyFill="1" applyBorder="1" applyAlignment="1" applyProtection="1">
      <alignment horizontal="center" vertical="center" wrapText="1"/>
    </xf>
    <xf numFmtId="0" fontId="11" fillId="5" borderId="14" xfId="0" applyFont="1" applyFill="1" applyBorder="1" applyAlignment="1" applyProtection="1">
      <alignment horizontal="center" vertical="center"/>
    </xf>
    <xf numFmtId="0" fontId="11" fillId="4" borderId="14" xfId="0" applyFont="1" applyFill="1" applyBorder="1" applyAlignment="1" applyProtection="1">
      <alignment horizontal="center" vertical="center" wrapText="1"/>
    </xf>
    <xf numFmtId="0" fontId="11" fillId="4" borderId="19" xfId="0" applyFont="1" applyFill="1" applyBorder="1" applyAlignment="1" applyProtection="1">
      <alignment horizontal="center" vertical="center"/>
    </xf>
    <xf numFmtId="0" fontId="22" fillId="0" borderId="0" xfId="0" applyFont="1" applyAlignment="1" applyProtection="1">
      <alignment horizontal="right" vertical="center"/>
    </xf>
    <xf numFmtId="0" fontId="21" fillId="0" borderId="0" xfId="1" applyFont="1" applyAlignment="1" applyProtection="1">
      <alignment horizontal="left" vertical="center"/>
    </xf>
    <xf numFmtId="0" fontId="21" fillId="0" borderId="0" xfId="1" applyFont="1" applyAlignment="1" applyProtection="1">
      <alignment horizontal="left" vertical="center" wrapText="1"/>
    </xf>
    <xf numFmtId="0" fontId="6" fillId="0" borderId="0" xfId="1" applyFont="1" applyAlignment="1" applyProtection="1">
      <alignment horizontal="left" wrapText="1"/>
    </xf>
    <xf numFmtId="0" fontId="23" fillId="0" borderId="0" xfId="0" applyFont="1" applyAlignment="1" applyProtection="1">
      <alignment horizontal="center" wrapText="1"/>
    </xf>
    <xf numFmtId="0" fontId="5" fillId="0" borderId="0" xfId="0" applyFont="1" applyAlignment="1" applyProtection="1">
      <alignment horizontal="center" wrapText="1"/>
    </xf>
    <xf numFmtId="0" fontId="21" fillId="0" borderId="0" xfId="1" applyFont="1" applyAlignment="1" applyProtection="1">
      <alignment vertical="center"/>
    </xf>
    <xf numFmtId="2" fontId="0" fillId="0" borderId="9" xfId="0" applyNumberFormat="1" applyBorder="1" applyProtection="1"/>
    <xf numFmtId="2" fontId="0" fillId="0" borderId="31" xfId="0" applyNumberFormat="1" applyBorder="1" applyProtection="1"/>
    <xf numFmtId="2" fontId="0" fillId="0" borderId="10" xfId="0" applyNumberFormat="1" applyBorder="1" applyProtection="1"/>
    <xf numFmtId="2" fontId="4" fillId="3" borderId="38" xfId="0" applyNumberFormat="1" applyFont="1" applyFill="1" applyBorder="1" applyProtection="1"/>
    <xf numFmtId="2" fontId="4" fillId="3" borderId="39" xfId="0" applyNumberFormat="1" applyFont="1" applyFill="1" applyBorder="1" applyProtection="1"/>
    <xf numFmtId="2" fontId="4" fillId="3" borderId="30" xfId="0" applyNumberFormat="1" applyFont="1" applyFill="1" applyBorder="1" applyProtection="1"/>
    <xf numFmtId="0" fontId="4" fillId="3" borderId="38" xfId="0" applyFont="1" applyFill="1" applyBorder="1" applyAlignment="1" applyProtection="1">
      <alignment wrapText="1"/>
    </xf>
    <xf numFmtId="0" fontId="4" fillId="3" borderId="39" xfId="0" applyFont="1" applyFill="1" applyBorder="1" applyAlignment="1" applyProtection="1">
      <alignment wrapText="1"/>
    </xf>
    <xf numFmtId="20" fontId="4" fillId="3" borderId="39" xfId="0" applyNumberFormat="1" applyFont="1" applyFill="1" applyBorder="1" applyAlignment="1" applyProtection="1">
      <alignment wrapText="1"/>
    </xf>
    <xf numFmtId="2" fontId="4" fillId="3" borderId="39" xfId="0" applyNumberFormat="1" applyFont="1" applyFill="1" applyBorder="1" applyAlignment="1" applyProtection="1">
      <alignment wrapText="1"/>
    </xf>
    <xf numFmtId="0" fontId="3" fillId="3" borderId="16" xfId="0" applyFont="1" applyFill="1" applyBorder="1" applyAlignment="1" applyProtection="1">
      <alignment wrapText="1"/>
    </xf>
    <xf numFmtId="0" fontId="3" fillId="3" borderId="16" xfId="0" applyFont="1" applyFill="1" applyBorder="1" applyAlignment="1" applyProtection="1">
      <alignment horizontal="right" wrapText="1"/>
    </xf>
    <xf numFmtId="0" fontId="0" fillId="3" borderId="16" xfId="0" applyFill="1" applyBorder="1" applyAlignment="1" applyProtection="1">
      <alignment wrapText="1"/>
    </xf>
    <xf numFmtId="164" fontId="3" fillId="3" borderId="22" xfId="0" applyNumberFormat="1" applyFont="1" applyFill="1" applyBorder="1" applyAlignment="1" applyProtection="1">
      <alignment wrapText="1"/>
    </xf>
    <xf numFmtId="2" fontId="0" fillId="0" borderId="6" xfId="0" applyNumberFormat="1" applyBorder="1" applyAlignment="1">
      <alignment wrapText="1"/>
    </xf>
    <xf numFmtId="0" fontId="0" fillId="0" borderId="20" xfId="0" applyBorder="1" applyAlignment="1" applyProtection="1">
      <alignment wrapText="1"/>
    </xf>
    <xf numFmtId="0" fontId="3" fillId="3" borderId="40" xfId="0" applyFont="1" applyFill="1" applyBorder="1" applyAlignment="1">
      <alignment wrapText="1"/>
    </xf>
    <xf numFmtId="0" fontId="0" fillId="0" borderId="12" xfId="0" applyNumberFormat="1" applyBorder="1" applyAlignment="1">
      <alignment wrapText="1"/>
    </xf>
    <xf numFmtId="2" fontId="0" fillId="0" borderId="18" xfId="0" applyNumberFormat="1" applyBorder="1" applyAlignment="1">
      <alignment horizontal="right" wrapText="1"/>
    </xf>
    <xf numFmtId="2" fontId="0" fillId="0" borderId="21" xfId="0" applyNumberFormat="1" applyBorder="1" applyAlignment="1">
      <alignment horizontal="right" wrapText="1"/>
    </xf>
    <xf numFmtId="0" fontId="2" fillId="2" borderId="48" xfId="0" applyFont="1" applyFill="1" applyBorder="1" applyAlignment="1" applyProtection="1">
      <alignment horizontal="center" vertical="center" wrapText="1"/>
    </xf>
    <xf numFmtId="0" fontId="2" fillId="2" borderId="49" xfId="0" applyFont="1" applyFill="1" applyBorder="1" applyAlignment="1" applyProtection="1">
      <alignment horizontal="center" vertical="center"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5" fillId="0" borderId="0" xfId="0" applyFont="1"/>
    <xf numFmtId="2" fontId="0" fillId="0" borderId="5" xfId="0" applyNumberFormat="1" applyBorder="1" applyAlignment="1">
      <alignment horizontal="right" wrapText="1"/>
    </xf>
    <xf numFmtId="9" fontId="0" fillId="0" borderId="51" xfId="0" applyNumberFormat="1" applyBorder="1"/>
    <xf numFmtId="20" fontId="14" fillId="7" borderId="33" xfId="0" applyNumberFormat="1" applyFont="1" applyFill="1" applyBorder="1"/>
    <xf numFmtId="20" fontId="0" fillId="0" borderId="33" xfId="0" applyNumberFormat="1" applyBorder="1"/>
    <xf numFmtId="0" fontId="11" fillId="2" borderId="33" xfId="0" applyFont="1" applyFill="1" applyBorder="1" applyAlignment="1">
      <alignment vertical="center"/>
    </xf>
    <xf numFmtId="0" fontId="34" fillId="7" borderId="33" xfId="0" applyFont="1" applyFill="1" applyBorder="1" applyAlignment="1">
      <alignment vertical="center"/>
    </xf>
    <xf numFmtId="0" fontId="11" fillId="2" borderId="33" xfId="0" applyFont="1" applyFill="1" applyBorder="1" applyAlignment="1">
      <alignment horizontal="center" vertical="center"/>
    </xf>
    <xf numFmtId="0" fontId="0" fillId="0" borderId="0" xfId="0" applyAlignment="1">
      <alignment vertical="center"/>
    </xf>
    <xf numFmtId="0" fontId="35" fillId="3" borderId="33" xfId="0" applyFont="1" applyFill="1" applyBorder="1" applyAlignment="1">
      <alignment horizontal="center" vertical="center" wrapText="1"/>
    </xf>
    <xf numFmtId="9" fontId="34" fillId="7" borderId="33" xfId="0" applyNumberFormat="1" applyFont="1" applyFill="1" applyBorder="1"/>
    <xf numFmtId="0" fontId="2" fillId="2" borderId="48" xfId="0" applyFont="1" applyFill="1" applyBorder="1" applyAlignment="1">
      <alignment horizontal="center" vertical="center" wrapText="1"/>
    </xf>
    <xf numFmtId="0" fontId="0" fillId="0" borderId="0" xfId="0" applyAlignment="1">
      <alignment horizontal="right"/>
    </xf>
    <xf numFmtId="166" fontId="0" fillId="0" borderId="0" xfId="2" applyNumberFormat="1" applyFont="1" applyAlignment="1">
      <alignment wrapText="1"/>
    </xf>
    <xf numFmtId="166" fontId="0" fillId="0" borderId="0" xfId="2" applyNumberFormat="1" applyFont="1"/>
    <xf numFmtId="0" fontId="13" fillId="0" borderId="0" xfId="0" applyFont="1"/>
    <xf numFmtId="49" fontId="0" fillId="0" borderId="12" xfId="0" applyNumberFormat="1" applyBorder="1" applyAlignment="1" applyProtection="1">
      <alignment wrapText="1"/>
      <protection locked="0"/>
    </xf>
    <xf numFmtId="49" fontId="0" fillId="0" borderId="3" xfId="0" applyNumberFormat="1" applyBorder="1" applyAlignment="1" applyProtection="1">
      <alignment wrapText="1"/>
      <protection locked="0"/>
    </xf>
    <xf numFmtId="0" fontId="0" fillId="0" borderId="3" xfId="0" applyBorder="1" applyAlignment="1" applyProtection="1">
      <alignment wrapText="1"/>
      <protection locked="0"/>
    </xf>
    <xf numFmtId="49" fontId="0" fillId="0" borderId="13" xfId="0" applyNumberFormat="1" applyBorder="1" applyAlignment="1" applyProtection="1">
      <alignment wrapText="1"/>
      <protection locked="0"/>
    </xf>
    <xf numFmtId="49"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12" fillId="0" borderId="3" xfId="0" applyFont="1" applyFill="1" applyBorder="1" applyAlignment="1" applyProtection="1">
      <alignment horizontal="right" wrapText="1"/>
      <protection locked="0"/>
    </xf>
    <xf numFmtId="20"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20" fontId="0" fillId="0" borderId="1" xfId="0" applyNumberFormat="1" applyBorder="1" applyProtection="1">
      <protection locked="0"/>
    </xf>
    <xf numFmtId="0" fontId="37" fillId="0" borderId="0" xfId="0" applyFont="1" applyBorder="1"/>
    <xf numFmtId="0" fontId="13" fillId="0" borderId="0" xfId="0" applyFont="1" applyBorder="1"/>
    <xf numFmtId="9" fontId="13" fillId="0" borderId="0" xfId="0" applyNumberFormat="1" applyFont="1" applyBorder="1"/>
    <xf numFmtId="9" fontId="13" fillId="0" borderId="51" xfId="0" applyNumberFormat="1" applyFont="1" applyBorder="1"/>
    <xf numFmtId="0" fontId="2" fillId="2" borderId="42"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57" xfId="0" applyFont="1" applyFill="1" applyBorder="1" applyAlignment="1">
      <alignment horizontal="center" vertical="center" wrapText="1"/>
    </xf>
    <xf numFmtId="2" fontId="4" fillId="3" borderId="3" xfId="0" applyNumberFormat="1" applyFont="1" applyFill="1" applyBorder="1" applyAlignment="1" applyProtection="1">
      <alignment wrapText="1"/>
    </xf>
    <xf numFmtId="2" fontId="4" fillId="3" borderId="23" xfId="0" applyNumberFormat="1" applyFont="1" applyFill="1" applyBorder="1" applyAlignment="1">
      <alignment wrapText="1"/>
    </xf>
    <xf numFmtId="2" fontId="4" fillId="3" borderId="3" xfId="0" applyNumberFormat="1" applyFont="1" applyFill="1" applyBorder="1" applyAlignment="1">
      <alignment wrapText="1"/>
    </xf>
    <xf numFmtId="0" fontId="39" fillId="0" borderId="0" xfId="1" applyFont="1" applyAlignment="1" applyProtection="1">
      <alignment vertical="center"/>
    </xf>
    <xf numFmtId="0" fontId="2" fillId="2" borderId="48" xfId="0" applyFont="1" applyFill="1" applyBorder="1" applyAlignment="1" applyProtection="1">
      <alignment horizontal="center" vertical="center" wrapText="1"/>
    </xf>
    <xf numFmtId="2" fontId="4" fillId="8" borderId="1" xfId="0" applyNumberFormat="1" applyFont="1" applyFill="1" applyBorder="1"/>
    <xf numFmtId="2" fontId="4" fillId="9" borderId="23" xfId="0" applyNumberFormat="1" applyFont="1" applyFill="1" applyBorder="1"/>
    <xf numFmtId="2" fontId="4" fillId="9" borderId="23" xfId="0" applyNumberFormat="1" applyFont="1" applyFill="1" applyBorder="1" applyProtection="1"/>
    <xf numFmtId="2" fontId="4" fillId="9" borderId="18" xfId="0" applyNumberFormat="1" applyFont="1" applyFill="1" applyBorder="1" applyProtection="1"/>
    <xf numFmtId="2" fontId="4" fillId="9" borderId="29" xfId="0" applyNumberFormat="1" applyFont="1" applyFill="1" applyBorder="1" applyProtection="1"/>
    <xf numFmtId="2" fontId="4" fillId="4" borderId="30" xfId="0" applyNumberFormat="1" applyFont="1" applyFill="1" applyBorder="1" applyProtection="1"/>
    <xf numFmtId="2" fontId="4" fillId="5" borderId="39" xfId="0" applyNumberFormat="1" applyFont="1" applyFill="1" applyBorder="1" applyProtection="1"/>
    <xf numFmtId="0" fontId="2" fillId="2" borderId="43" xfId="0" applyFont="1" applyFill="1" applyBorder="1" applyAlignment="1" applyProtection="1">
      <alignment horizontal="center" vertical="center" wrapText="1"/>
    </xf>
    <xf numFmtId="0" fontId="2" fillId="2" borderId="46" xfId="0" applyFont="1" applyFill="1" applyBorder="1" applyAlignment="1" applyProtection="1">
      <alignment horizontal="center" vertical="center" wrapText="1"/>
    </xf>
    <xf numFmtId="0" fontId="0" fillId="0" borderId="0" xfId="0" applyAlignment="1" applyProtection="1">
      <alignment horizontal="left"/>
    </xf>
    <xf numFmtId="0" fontId="5" fillId="0" borderId="0" xfId="0" applyFont="1" applyAlignment="1" applyProtection="1">
      <alignment horizontal="left" wrapText="1"/>
    </xf>
    <xf numFmtId="0" fontId="24" fillId="0" borderId="0" xfId="0" applyFont="1" applyAlignment="1" applyProtection="1">
      <alignment horizontal="left" wrapText="1"/>
    </xf>
    <xf numFmtId="0" fontId="23" fillId="0" borderId="0" xfId="0" applyFont="1" applyAlignment="1" applyProtection="1">
      <alignment horizontal="left" wrapText="1"/>
    </xf>
    <xf numFmtId="0" fontId="6" fillId="0" borderId="0" xfId="1" applyFont="1" applyAlignment="1" applyProtection="1">
      <alignment horizontal="left" wrapText="1"/>
    </xf>
    <xf numFmtId="0" fontId="23" fillId="0" borderId="0" xfId="0" applyFont="1" applyAlignment="1" applyProtection="1">
      <alignment horizontal="center" wrapText="1"/>
    </xf>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30" fillId="0" borderId="0" xfId="0" applyFont="1" applyAlignment="1" applyProtection="1">
      <alignment horizontal="left" wrapText="1"/>
    </xf>
    <xf numFmtId="0" fontId="40" fillId="0" borderId="0" xfId="1" applyFont="1" applyAlignment="1" applyProtection="1">
      <alignment horizontal="left" wrapText="1"/>
    </xf>
    <xf numFmtId="0" fontId="2" fillId="2" borderId="41" xfId="0" applyFont="1" applyFill="1" applyBorder="1" applyAlignment="1" applyProtection="1">
      <alignment horizontal="center" vertical="center" wrapText="1"/>
    </xf>
    <xf numFmtId="0" fontId="2" fillId="2" borderId="44" xfId="0"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45" xfId="0" applyFont="1" applyFill="1" applyBorder="1" applyAlignment="1" applyProtection="1">
      <alignment horizontal="center" vertical="center" wrapText="1"/>
    </xf>
    <xf numFmtId="0" fontId="2" fillId="2" borderId="48" xfId="0" applyFont="1" applyFill="1" applyBorder="1" applyAlignment="1" applyProtection="1">
      <alignment horizontal="center" vertical="center" wrapText="1"/>
    </xf>
    <xf numFmtId="0" fontId="5" fillId="0" borderId="0" xfId="0" applyFont="1" applyAlignment="1" applyProtection="1">
      <alignment horizontal="center" wrapText="1"/>
    </xf>
    <xf numFmtId="0" fontId="25" fillId="0" borderId="0" xfId="0" applyFont="1" applyBorder="1" applyAlignment="1" applyProtection="1">
      <alignment horizontal="left"/>
    </xf>
    <xf numFmtId="0" fontId="0" fillId="0" borderId="0" xfId="0" applyAlignment="1" applyProtection="1">
      <alignment horizontal="center" wrapText="1"/>
    </xf>
    <xf numFmtId="0" fontId="5" fillId="0" borderId="0" xfId="0" applyFont="1" applyAlignment="1">
      <alignment horizontal="left" vertical="center" wrapText="1"/>
    </xf>
    <xf numFmtId="0" fontId="0" fillId="0" borderId="0" xfId="0" applyAlignment="1">
      <alignment horizontal="left" wrapText="1"/>
    </xf>
    <xf numFmtId="49" fontId="1" fillId="2" borderId="7" xfId="0" applyNumberFormat="1" applyFont="1" applyFill="1" applyBorder="1" applyAlignment="1" applyProtection="1">
      <alignment horizontal="center" vertical="center" wrapText="1"/>
    </xf>
    <xf numFmtId="49" fontId="1" fillId="2" borderId="8" xfId="0" applyNumberFormat="1"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5" borderId="24" xfId="0" applyFont="1" applyFill="1" applyBorder="1" applyAlignment="1" applyProtection="1">
      <alignment horizontal="center" vertical="center" wrapText="1"/>
    </xf>
    <xf numFmtId="0" fontId="11" fillId="5" borderId="25" xfId="0" applyFont="1" applyFill="1" applyBorder="1" applyAlignment="1" applyProtection="1">
      <alignment horizontal="center" vertical="center" wrapText="1"/>
    </xf>
    <xf numFmtId="0" fontId="11" fillId="5" borderId="26" xfId="0" applyFont="1" applyFill="1" applyBorder="1" applyAlignment="1" applyProtection="1">
      <alignment horizontal="center" vertical="center" wrapText="1"/>
    </xf>
    <xf numFmtId="0" fontId="26" fillId="0" borderId="32" xfId="0" applyFont="1" applyBorder="1" applyAlignment="1" applyProtection="1">
      <alignment horizontal="left"/>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31" fillId="0" borderId="0" xfId="0" applyFont="1" applyAlignment="1" applyProtection="1">
      <alignment horizontal="left" wrapText="1"/>
    </xf>
    <xf numFmtId="0" fontId="41" fillId="0" borderId="0" xfId="0" applyFont="1" applyAlignment="1" applyProtection="1">
      <alignment horizontal="center" vertical="center"/>
    </xf>
    <xf numFmtId="0" fontId="40" fillId="0" borderId="0" xfId="1" applyFont="1" applyAlignment="1" applyProtection="1">
      <alignment horizontal="left"/>
    </xf>
    <xf numFmtId="0" fontId="38" fillId="0" borderId="0" xfId="1" applyFont="1" applyAlignment="1">
      <alignment horizontal="left"/>
    </xf>
    <xf numFmtId="0" fontId="2" fillId="2" borderId="54" xfId="0" applyFont="1" applyFill="1" applyBorder="1" applyAlignment="1">
      <alignment horizontal="center" vertical="center" wrapText="1"/>
    </xf>
    <xf numFmtId="0" fontId="11" fillId="4" borderId="27" xfId="0" applyFont="1" applyFill="1" applyBorder="1" applyAlignment="1" applyProtection="1">
      <alignment horizontal="center" vertical="center" wrapText="1"/>
    </xf>
    <xf numFmtId="0" fontId="11" fillId="4" borderId="28" xfId="0" applyFont="1" applyFill="1" applyBorder="1" applyAlignment="1" applyProtection="1">
      <alignment horizontal="center" vertical="center" wrapText="1"/>
    </xf>
    <xf numFmtId="0" fontId="0" fillId="0" borderId="0" xfId="0" applyAlignment="1">
      <alignment horizontal="left"/>
    </xf>
    <xf numFmtId="0" fontId="20" fillId="0" borderId="0" xfId="1" applyFont="1" applyAlignment="1">
      <alignment horizontal="left"/>
    </xf>
    <xf numFmtId="0" fontId="4" fillId="0" borderId="0" xfId="0" applyFont="1" applyAlignment="1">
      <alignment horizontal="left"/>
    </xf>
    <xf numFmtId="0" fontId="39" fillId="0" borderId="0" xfId="1" applyFont="1" applyAlignment="1" applyProtection="1">
      <alignment horizontal="left"/>
    </xf>
    <xf numFmtId="0" fontId="39" fillId="0" borderId="0" xfId="1" applyFont="1" applyAlignment="1">
      <alignment horizontal="left"/>
    </xf>
    <xf numFmtId="0" fontId="23" fillId="0" borderId="0" xfId="0" applyFont="1" applyAlignment="1">
      <alignment horizontal="left" wrapText="1"/>
    </xf>
    <xf numFmtId="0" fontId="32"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left"/>
    </xf>
    <xf numFmtId="0" fontId="23" fillId="0" borderId="0" xfId="0" applyFont="1" applyAlignment="1">
      <alignment horizontal="left"/>
    </xf>
    <xf numFmtId="0" fontId="27" fillId="0" borderId="32" xfId="0" applyFont="1" applyBorder="1" applyAlignment="1">
      <alignment horizontal="left"/>
    </xf>
    <xf numFmtId="0" fontId="0" fillId="0" borderId="32" xfId="0" applyBorder="1" applyAlignment="1">
      <alignment horizontal="left"/>
    </xf>
    <xf numFmtId="0" fontId="2" fillId="2" borderId="41"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33" fillId="0" borderId="50" xfId="0" applyFont="1" applyBorder="1" applyAlignment="1">
      <alignment horizontal="left"/>
    </xf>
    <xf numFmtId="0" fontId="15" fillId="6" borderId="34" xfId="0" applyFont="1" applyFill="1" applyBorder="1" applyAlignment="1">
      <alignment horizontal="right" vertical="center"/>
    </xf>
    <xf numFmtId="0" fontId="15" fillId="6" borderId="35" xfId="0" applyFont="1" applyFill="1" applyBorder="1" applyAlignment="1">
      <alignment horizontal="right" vertical="center"/>
    </xf>
    <xf numFmtId="9" fontId="34" fillId="7" borderId="34" xfId="0" applyNumberFormat="1" applyFont="1" applyFill="1" applyBorder="1" applyAlignment="1">
      <alignment horizontal="right" vertical="center"/>
    </xf>
    <xf numFmtId="0" fontId="4" fillId="0" borderId="35" xfId="0" applyFont="1" applyBorder="1" applyAlignment="1">
      <alignment horizontal="right" vertical="center"/>
    </xf>
    <xf numFmtId="0" fontId="0" fillId="0" borderId="36" xfId="0" applyBorder="1" applyAlignment="1">
      <alignment horizontal="right" vertical="center"/>
    </xf>
    <xf numFmtId="0" fontId="0" fillId="0" borderId="35" xfId="0" applyBorder="1" applyAlignment="1">
      <alignment horizontal="right" vertical="center"/>
    </xf>
    <xf numFmtId="0" fontId="4" fillId="0" borderId="36" xfId="0" applyFont="1" applyBorder="1" applyAlignment="1">
      <alignment horizontal="right" vertical="center"/>
    </xf>
  </cellXfs>
  <cellStyles count="3">
    <cellStyle name="Link" xfId="1" builtinId="8"/>
    <cellStyle name="Prozent" xfId="2" builtinId="5"/>
    <cellStyle name="Standard" xfId="0" builtinId="0"/>
  </cellStyles>
  <dxfs count="79">
    <dxf>
      <font>
        <color theme="9" tint="-0.24994659260841701"/>
      </font>
      <fill>
        <patternFill>
          <bgColor rgb="FFFAE6A4"/>
        </patternFill>
      </fill>
    </dxf>
    <dxf>
      <font>
        <color theme="9" tint="-0.24994659260841701"/>
      </font>
      <fill>
        <patternFill>
          <bgColor rgb="FFFAE6A4"/>
        </patternFill>
      </fill>
    </dxf>
    <dxf>
      <font>
        <color theme="9" tint="-0.24994659260841701"/>
      </font>
      <fill>
        <patternFill>
          <bgColor rgb="FFFAE6A4"/>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auto="1"/>
      </font>
      <fill>
        <patternFill patternType="none">
          <bgColor auto="1"/>
        </patternFill>
      </fill>
    </dxf>
    <dxf>
      <font>
        <color auto="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auto="1"/>
      </font>
    </dxf>
    <dxf>
      <font>
        <color auto="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auto="1"/>
      </font>
      <fill>
        <patternFill patternType="none">
          <bgColor auto="1"/>
        </patternFill>
      </fill>
    </dxf>
    <dxf>
      <font>
        <color auto="1"/>
      </font>
      <fill>
        <patternFill patternType="none">
          <bgColor auto="1"/>
        </patternFill>
      </fill>
    </dxf>
    <dxf>
      <font>
        <color theme="9" tint="-0.24994659260841701"/>
      </font>
      <fill>
        <patternFill>
          <bgColor rgb="FFFAE6A4"/>
        </patternFill>
      </fill>
    </dxf>
    <dxf>
      <font>
        <color theme="9" tint="-0.24994659260841701"/>
      </font>
      <fill>
        <patternFill>
          <bgColor rgb="FFFAE6A4"/>
        </patternFill>
      </fill>
    </dxf>
    <dxf>
      <font>
        <color theme="9" tint="-0.24994659260841701"/>
      </font>
      <fill>
        <patternFill>
          <bgColor rgb="FFFAE6A4"/>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
      <font>
        <color auto="1"/>
      </font>
      <fill>
        <patternFill patternType="none">
          <bgColor auto="1"/>
        </patternFill>
      </fill>
    </dxf>
  </dxfs>
  <tableStyles count="0" defaultTableStyle="TableStyleMedium2" defaultPivotStyle="PivotStyleLight16"/>
  <colors>
    <mruColors>
      <color rgb="FF3CC47D"/>
      <color rgb="FF81D9AB"/>
      <color rgb="FF6FA0DB"/>
      <color rgb="FFBFD5EF"/>
      <color rgb="FFACE6C8"/>
      <color rgb="FF009900"/>
      <color rgb="FFF68222"/>
      <color rgb="FF0000FF"/>
      <color rgb="FF00B050"/>
      <color rgb="FF2597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FD24-BB73-4087-83B6-BE3C721F49AC}">
  <sheetPr>
    <tabColor rgb="FF3CC47D"/>
  </sheetPr>
  <dimension ref="A1:P34"/>
  <sheetViews>
    <sheetView topLeftCell="B1" zoomScaleNormal="100" workbookViewId="0">
      <pane ySplit="32" topLeftCell="A33" activePane="bottomLeft" state="frozen"/>
      <selection activeCell="B1" sqref="B1"/>
      <selection pane="bottomLeft" activeCell="B1" sqref="B1:I1"/>
    </sheetView>
  </sheetViews>
  <sheetFormatPr baseColWidth="10" defaultColWidth="10.7109375" defaultRowHeight="15" x14ac:dyDescent="0.25"/>
  <cols>
    <col min="1" max="1" width="10.5703125" style="29" hidden="1" customWidth="1"/>
    <col min="2" max="3" width="25.5703125" style="29" customWidth="1"/>
    <col min="4" max="8" width="18.7109375" style="29" customWidth="1"/>
    <col min="9" max="9" width="18.7109375" style="30" customWidth="1"/>
    <col min="10" max="10" width="15.5703125" style="30" customWidth="1"/>
    <col min="11" max="11" width="11.7109375" style="30" hidden="1" customWidth="1"/>
    <col min="12" max="12" width="11.7109375" style="29" hidden="1" customWidth="1"/>
    <col min="13" max="14" width="11.7109375" style="30" hidden="1" customWidth="1"/>
    <col min="15" max="15" width="15.28515625" style="30" customWidth="1"/>
    <col min="16" max="18" width="15.5703125" style="30" customWidth="1"/>
    <col min="19" max="16384" width="10.7109375" style="30"/>
  </cols>
  <sheetData>
    <row r="1" spans="2:16" ht="21" x14ac:dyDescent="0.35">
      <c r="B1" s="142" t="s">
        <v>76</v>
      </c>
      <c r="C1" s="142"/>
      <c r="D1" s="142"/>
      <c r="E1" s="142"/>
      <c r="F1" s="142"/>
      <c r="G1" s="142"/>
      <c r="H1" s="142"/>
      <c r="I1" s="142"/>
      <c r="J1" s="50"/>
    </row>
    <row r="2" spans="2:16" ht="15" customHeight="1" x14ac:dyDescent="0.25">
      <c r="B2" s="144"/>
      <c r="C2" s="144"/>
      <c r="D2" s="144"/>
      <c r="E2" s="144"/>
      <c r="F2" s="144"/>
      <c r="G2" s="145"/>
      <c r="H2" s="145"/>
      <c r="I2" s="145"/>
      <c r="J2" s="51"/>
      <c r="K2" s="31"/>
      <c r="L2" s="32"/>
      <c r="M2" s="31"/>
      <c r="N2" s="31"/>
    </row>
    <row r="3" spans="2:16" ht="15" customHeight="1" x14ac:dyDescent="0.25">
      <c r="B3" s="154" t="s">
        <v>38</v>
      </c>
      <c r="C3" s="154"/>
      <c r="D3" s="154"/>
      <c r="E3" s="154"/>
      <c r="F3" s="154"/>
      <c r="G3" s="62" t="s">
        <v>43</v>
      </c>
      <c r="H3" s="131" t="s">
        <v>64</v>
      </c>
      <c r="I3" s="68"/>
      <c r="J3" s="63"/>
      <c r="K3" s="33"/>
      <c r="L3" s="33"/>
      <c r="M3" s="33"/>
      <c r="N3" s="33"/>
    </row>
    <row r="4" spans="2:16" ht="15" customHeight="1" x14ac:dyDescent="0.25">
      <c r="B4" s="145" t="s">
        <v>37</v>
      </c>
      <c r="C4" s="145"/>
      <c r="D4" s="145"/>
      <c r="E4" s="145"/>
      <c r="F4" s="145"/>
      <c r="G4" s="62" t="s">
        <v>43</v>
      </c>
      <c r="H4" s="155" t="s">
        <v>44</v>
      </c>
      <c r="I4" s="155"/>
      <c r="J4" s="64"/>
      <c r="K4" s="34"/>
      <c r="L4" s="34"/>
      <c r="M4" s="34"/>
      <c r="N4" s="34"/>
    </row>
    <row r="5" spans="2:16" ht="15" customHeight="1" x14ac:dyDescent="0.25">
      <c r="B5" s="145" t="s">
        <v>40</v>
      </c>
      <c r="C5" s="145"/>
      <c r="D5" s="145"/>
      <c r="E5" s="145"/>
      <c r="F5" s="145"/>
      <c r="G5" s="62"/>
      <c r="H5" s="146"/>
      <c r="I5" s="146"/>
      <c r="J5" s="65"/>
      <c r="K5" s="33"/>
      <c r="L5" s="33"/>
      <c r="M5" s="33"/>
      <c r="N5" s="33"/>
    </row>
    <row r="6" spans="2:16" ht="15" customHeight="1" x14ac:dyDescent="0.25">
      <c r="B6" s="147"/>
      <c r="C6" s="147"/>
      <c r="D6" s="147"/>
      <c r="E6" s="147"/>
      <c r="F6" s="147"/>
      <c r="G6" s="147"/>
      <c r="H6" s="147"/>
      <c r="I6" s="147"/>
      <c r="J6" s="66"/>
      <c r="K6" s="33"/>
      <c r="L6" s="33"/>
      <c r="M6" s="33"/>
      <c r="N6" s="33"/>
    </row>
    <row r="7" spans="2:16" ht="58.5" customHeight="1" x14ac:dyDescent="0.25">
      <c r="B7" s="143" t="s">
        <v>71</v>
      </c>
      <c r="C7" s="143"/>
      <c r="D7" s="143"/>
      <c r="E7" s="143"/>
      <c r="F7" s="143"/>
      <c r="G7" s="143"/>
      <c r="H7" s="143"/>
      <c r="I7" s="143"/>
      <c r="J7" s="36"/>
      <c r="K7" s="35"/>
      <c r="L7" s="35"/>
      <c r="M7" s="35"/>
      <c r="N7" s="35"/>
    </row>
    <row r="8" spans="2:16" x14ac:dyDescent="0.25">
      <c r="B8" s="162"/>
      <c r="C8" s="162"/>
      <c r="D8" s="162"/>
      <c r="E8" s="162"/>
      <c r="F8" s="162"/>
      <c r="G8" s="162"/>
      <c r="H8" s="162"/>
      <c r="I8" s="162"/>
      <c r="J8" s="67"/>
      <c r="K8" s="36"/>
      <c r="L8" s="36"/>
      <c r="M8" s="36"/>
      <c r="N8" s="36"/>
    </row>
    <row r="9" spans="2:16" ht="19.5" thickBot="1" x14ac:dyDescent="0.35">
      <c r="B9" s="163" t="s">
        <v>74</v>
      </c>
      <c r="C9" s="163"/>
      <c r="D9" s="163"/>
      <c r="E9" s="163"/>
      <c r="F9" s="163"/>
      <c r="G9" s="163"/>
      <c r="H9" s="163"/>
      <c r="I9" s="163"/>
    </row>
    <row r="10" spans="2:16" ht="15" customHeight="1" x14ac:dyDescent="0.25">
      <c r="B10" s="156" t="s">
        <v>1</v>
      </c>
      <c r="C10" s="159" t="s">
        <v>2</v>
      </c>
      <c r="D10" s="159" t="s">
        <v>25</v>
      </c>
      <c r="E10" s="159" t="s">
        <v>39</v>
      </c>
      <c r="F10" s="159" t="s">
        <v>69</v>
      </c>
      <c r="G10" s="159" t="s">
        <v>67</v>
      </c>
      <c r="H10" s="159" t="s">
        <v>70</v>
      </c>
      <c r="I10" s="140" t="s">
        <v>68</v>
      </c>
      <c r="J10" s="29"/>
      <c r="K10" s="150" t="s">
        <v>27</v>
      </c>
      <c r="L10" s="150"/>
      <c r="M10" s="150"/>
      <c r="N10" s="151"/>
      <c r="P10" s="29"/>
    </row>
    <row r="11" spans="2:16" ht="15" customHeight="1" x14ac:dyDescent="0.25">
      <c r="B11" s="157"/>
      <c r="C11" s="160"/>
      <c r="D11" s="160"/>
      <c r="E11" s="160"/>
      <c r="F11" s="160"/>
      <c r="G11" s="160"/>
      <c r="H11" s="160"/>
      <c r="I11" s="141"/>
      <c r="J11" s="29"/>
      <c r="K11" s="148" t="s">
        <v>63</v>
      </c>
      <c r="L11" s="152" t="s">
        <v>26</v>
      </c>
      <c r="M11" s="152"/>
      <c r="N11" s="153"/>
      <c r="P11" s="29"/>
    </row>
    <row r="12" spans="2:16" ht="25.5" customHeight="1" x14ac:dyDescent="0.25">
      <c r="B12" s="157"/>
      <c r="C12" s="160"/>
      <c r="D12" s="160"/>
      <c r="E12" s="160"/>
      <c r="F12" s="160"/>
      <c r="G12" s="160"/>
      <c r="H12" s="160"/>
      <c r="I12" s="141"/>
      <c r="J12" s="29"/>
      <c r="K12" s="149"/>
      <c r="L12" s="124" t="s">
        <v>7</v>
      </c>
      <c r="M12" s="124" t="s">
        <v>58</v>
      </c>
      <c r="N12" s="126" t="s">
        <v>59</v>
      </c>
      <c r="P12" s="29"/>
    </row>
    <row r="13" spans="2:16" ht="15.75" thickBot="1" x14ac:dyDescent="0.3">
      <c r="B13" s="158"/>
      <c r="C13" s="161"/>
      <c r="D13" s="89" t="s">
        <v>19</v>
      </c>
      <c r="E13" s="89" t="s">
        <v>18</v>
      </c>
      <c r="F13" s="89" t="s">
        <v>77</v>
      </c>
      <c r="G13" s="89" t="s">
        <v>18</v>
      </c>
      <c r="H13" s="89" t="s">
        <v>19</v>
      </c>
      <c r="I13" s="90" t="s">
        <v>77</v>
      </c>
      <c r="K13" s="125" t="s">
        <v>46</v>
      </c>
      <c r="L13" s="125" t="s">
        <v>46</v>
      </c>
      <c r="M13" s="125" t="s">
        <v>46</v>
      </c>
      <c r="N13" s="92" t="s">
        <v>46</v>
      </c>
    </row>
    <row r="14" spans="2:16" x14ac:dyDescent="0.25">
      <c r="B14" s="109"/>
      <c r="C14" s="110"/>
      <c r="D14" s="111"/>
      <c r="E14" s="115" t="s">
        <v>21</v>
      </c>
      <c r="F14" s="128" cm="1">
        <f t="array" ref="F14">IFERROR(_xlfn.IFS(E14="nein", D14/1, E14="ja, anteilig", ((D14*0.33/0.67)+(D14*0.67/1)), E14="ja, etwa hälftig", (D14*0.5/0.67)+(D14*0.5/1), E14="ja, überwiegend", D14/0.67)," ")</f>
        <v>0</v>
      </c>
      <c r="G14" s="49" t="s">
        <v>16</v>
      </c>
      <c r="H14" s="43"/>
      <c r="I14" s="129">
        <f>IF(AND(F14="",H14=""),"",F14-H14)</f>
        <v>0</v>
      </c>
      <c r="K14" s="94">
        <f>SUMIFS('Verfügbarkeiten Ihrer Lehrenden'!$G$12:$G$71,'Verfügbarkeiten Ihrer Lehrenden'!$B$12:$B$71, B14, 'Verfügbarkeiten Ihrer Lehrenden'!$C$12:$C$71, C14)+SUMIFS('Verfügbarkeiten Ihrer Lehrenden'!$K$12:$K$71,'Verfügbarkeiten Ihrer Lehrenden'!$B$12:$B$71, B14, 'Verfügbarkeiten Ihrer Lehrenden'!$C$12:$C$71, C14)</f>
        <v>0</v>
      </c>
      <c r="L14" s="38">
        <f>SUMIFS('Verfügbarkeiten Ihrer Lehrenden'!$N$12:$N$71,'Verfügbarkeiten Ihrer Lehrenden'!$B$12:$B$71, B14, 'Verfügbarkeiten Ihrer Lehrenden'!$C$12:$C$71, C14)</f>
        <v>0</v>
      </c>
      <c r="M14" s="38">
        <f>SUMIFS('Verfügbarkeiten Ihrer Lehrenden'!$O$12:$O$71,'Verfügbarkeiten Ihrer Lehrenden'!$B$12:$B$71, B14, 'Verfügbarkeiten Ihrer Lehrenden'!$C$12:$C$71, C14)</f>
        <v>0</v>
      </c>
      <c r="N14" s="39">
        <f>SUMIFS('Verfügbarkeiten Ihrer Lehrenden'!$P$12:$P$71,'Verfügbarkeiten Ihrer Lehrenden'!$B$12:$B$71, B14, 'Verfügbarkeiten Ihrer Lehrenden'!$C$12:$C$71, C14)</f>
        <v>0</v>
      </c>
    </row>
    <row r="15" spans="2:16" x14ac:dyDescent="0.25">
      <c r="B15" s="112"/>
      <c r="C15" s="113"/>
      <c r="D15" s="114"/>
      <c r="E15" s="115" t="s">
        <v>21</v>
      </c>
      <c r="F15" s="128" cm="1">
        <f t="array" ref="F15">IFERROR(_xlfn.IFS(E15="nein", D15/1, E15="ja, anteilig", ((D15*0.33/0.67)+(D15*0.67/1)), E15="ja, etwa hälftig", (D15*0.5/0.67)+(D15*0.5/1), E15="ja, überwiegend", D15/0.67)," ")</f>
        <v>0</v>
      </c>
      <c r="G15" s="49" t="s">
        <v>16</v>
      </c>
      <c r="H15" s="46"/>
      <c r="I15" s="129">
        <f t="shared" ref="I15:I22" si="0">IF(AND(F15="",H15=""),"",F15-H15)</f>
        <v>0</v>
      </c>
      <c r="K15" s="94">
        <f>SUMIFS('Verfügbarkeiten Ihrer Lehrenden'!$G$12:$G$71,'Verfügbarkeiten Ihrer Lehrenden'!$B$12:$B$71, B15, 'Verfügbarkeiten Ihrer Lehrenden'!$C$12:$C$71, C15)+SUMIFS('Verfügbarkeiten Ihrer Lehrenden'!$K$12:$K$71,'Verfügbarkeiten Ihrer Lehrenden'!$B$12:$B$71, B15, 'Verfügbarkeiten Ihrer Lehrenden'!$C$12:$C$71, C15)</f>
        <v>0</v>
      </c>
      <c r="L15" s="38">
        <f>SUMIFS('Verfügbarkeiten Ihrer Lehrenden'!$N$12:$N$71,'Verfügbarkeiten Ihrer Lehrenden'!$B$12:$B$71, B15, 'Verfügbarkeiten Ihrer Lehrenden'!$C$12:$C$71, C15)</f>
        <v>0</v>
      </c>
      <c r="M15" s="38">
        <f>SUMIFS('Verfügbarkeiten Ihrer Lehrenden'!$O$12:$O$71,'Verfügbarkeiten Ihrer Lehrenden'!$B$12:$B$71, B15, 'Verfügbarkeiten Ihrer Lehrenden'!$C$12:$C$71, C15)</f>
        <v>0</v>
      </c>
      <c r="N15" s="39">
        <f>SUMIFS('Verfügbarkeiten Ihrer Lehrenden'!$P$12:$P$71,'Verfügbarkeiten Ihrer Lehrenden'!$B$12:$B$71, B15, 'Verfügbarkeiten Ihrer Lehrenden'!$C$12:$C$71, C15)</f>
        <v>0</v>
      </c>
    </row>
    <row r="16" spans="2:16" x14ac:dyDescent="0.25">
      <c r="B16" s="112"/>
      <c r="C16" s="113"/>
      <c r="D16" s="114"/>
      <c r="E16" s="115" t="s">
        <v>21</v>
      </c>
      <c r="F16" s="128" cm="1">
        <f t="array" ref="F16">IFERROR(_xlfn.IFS(E16="nein", D16/1, E16="ja, anteilig", ((D16*0.33/0.67)+(D16*0.67/1)), E16="ja, etwa hälftig", ((D16*0.5/0.67)+(D16*0.5/1)), E16="ja, überwiegend", D16/0.67)," ")</f>
        <v>0</v>
      </c>
      <c r="G16" s="49" t="s">
        <v>16</v>
      </c>
      <c r="H16" s="46"/>
      <c r="I16" s="129">
        <f t="shared" si="0"/>
        <v>0</v>
      </c>
      <c r="K16" s="94">
        <f>SUMIFS('Verfügbarkeiten Ihrer Lehrenden'!$G$12:$G$71,'Verfügbarkeiten Ihrer Lehrenden'!$B$12:$B$71, B16, 'Verfügbarkeiten Ihrer Lehrenden'!$C$12:$C$71, C16)+SUMIFS('Verfügbarkeiten Ihrer Lehrenden'!$K$12:$K$71,'Verfügbarkeiten Ihrer Lehrenden'!$B$12:$B$71, B16, 'Verfügbarkeiten Ihrer Lehrenden'!$C$12:$C$71, C16)</f>
        <v>0</v>
      </c>
      <c r="L16" s="38">
        <f>SUMIFS('Verfügbarkeiten Ihrer Lehrenden'!$N$12:$N$71,'Verfügbarkeiten Ihrer Lehrenden'!$B$12:$B$71, B16, 'Verfügbarkeiten Ihrer Lehrenden'!$C$12:$C$71, C16)</f>
        <v>0</v>
      </c>
      <c r="M16" s="38">
        <f>SUMIFS('Verfügbarkeiten Ihrer Lehrenden'!$O$12:$O$71,'Verfügbarkeiten Ihrer Lehrenden'!$B$12:$B$71, B16, 'Verfügbarkeiten Ihrer Lehrenden'!$C$12:$C$71, C16)</f>
        <v>0</v>
      </c>
      <c r="N16" s="39">
        <f>SUMIFS('Verfügbarkeiten Ihrer Lehrenden'!$P$12:$P$71,'Verfügbarkeiten Ihrer Lehrenden'!$B$12:$B$71, B16, 'Verfügbarkeiten Ihrer Lehrenden'!$C$12:$C$71, C16)</f>
        <v>0</v>
      </c>
    </row>
    <row r="17" spans="1:14" x14ac:dyDescent="0.25">
      <c r="B17" s="112"/>
      <c r="C17" s="113"/>
      <c r="D17" s="114"/>
      <c r="E17" s="115" t="s">
        <v>21</v>
      </c>
      <c r="F17" s="128" cm="1">
        <f t="array" ref="F17">IFERROR(_xlfn.IFS(E17="nein", D17/1, E17="ja, anteilig", ((D17*0.33/0.67)+(D17*0.67/1)), E17="ja, etwa hälftig", (D17*0.5/0.67)+(D17*0.5/1), E17="ja, überwiegend", D17/0.67)," ")</f>
        <v>0</v>
      </c>
      <c r="G17" s="49" t="s">
        <v>16</v>
      </c>
      <c r="H17" s="46"/>
      <c r="I17" s="129">
        <f t="shared" si="0"/>
        <v>0</v>
      </c>
      <c r="K17" s="94">
        <f>SUMIFS('Verfügbarkeiten Ihrer Lehrenden'!$G$12:$G$71,'Verfügbarkeiten Ihrer Lehrenden'!$B$12:$B$71, B17, 'Verfügbarkeiten Ihrer Lehrenden'!$C$12:$C$71, C17)+SUMIFS('Verfügbarkeiten Ihrer Lehrenden'!$K$12:$K$71,'Verfügbarkeiten Ihrer Lehrenden'!$B$12:$B$71, B17, 'Verfügbarkeiten Ihrer Lehrenden'!$C$12:$C$71, C17)</f>
        <v>0</v>
      </c>
      <c r="L17" s="38">
        <f>SUMIFS('Verfügbarkeiten Ihrer Lehrenden'!$N$12:$N$71,'Verfügbarkeiten Ihrer Lehrenden'!$B$12:$B$71, B17, 'Verfügbarkeiten Ihrer Lehrenden'!$C$12:$C$71, C17)</f>
        <v>0</v>
      </c>
      <c r="M17" s="38">
        <f>SUMIFS('Verfügbarkeiten Ihrer Lehrenden'!$O$12:$O$71,'Verfügbarkeiten Ihrer Lehrenden'!$B$12:$B$71, B17, 'Verfügbarkeiten Ihrer Lehrenden'!$C$12:$C$71, C17)</f>
        <v>0</v>
      </c>
      <c r="N17" s="39">
        <f>SUMIFS('Verfügbarkeiten Ihrer Lehrenden'!$P$12:$P$71,'Verfügbarkeiten Ihrer Lehrenden'!$B$12:$B$71, B17, 'Verfügbarkeiten Ihrer Lehrenden'!$C$12:$C$71, C17)</f>
        <v>0</v>
      </c>
    </row>
    <row r="18" spans="1:14" x14ac:dyDescent="0.25">
      <c r="B18" s="44"/>
      <c r="C18" s="45"/>
      <c r="D18" s="46"/>
      <c r="E18" s="48" t="s">
        <v>21</v>
      </c>
      <c r="F18" s="128" cm="1">
        <f t="array" ref="F18">IFERROR(_xlfn.IFS(E18="nein", D18/1, E18="ja, anteilig", ((D18*0.33/0.67)+(D18*0.67/1)), E18="ja, etwa hälftig", (D18*0.5/0.67)+(D18*0.5/1), E18="ja, überwiegend", D18/0.67)," ")</f>
        <v>0</v>
      </c>
      <c r="G18" s="49" t="s">
        <v>16</v>
      </c>
      <c r="H18" s="46"/>
      <c r="I18" s="129">
        <f t="shared" si="0"/>
        <v>0</v>
      </c>
      <c r="K18" s="94">
        <f>SUMIFS('Verfügbarkeiten Ihrer Lehrenden'!$G$12:$G$71,'Verfügbarkeiten Ihrer Lehrenden'!$B$12:$B$71, B18, 'Verfügbarkeiten Ihrer Lehrenden'!$C$12:$C$71, C18)+SUMIFS('Verfügbarkeiten Ihrer Lehrenden'!$K$12:$K$71,'Verfügbarkeiten Ihrer Lehrenden'!$B$12:$B$71, B18, 'Verfügbarkeiten Ihrer Lehrenden'!$C$12:$C$71, C18)</f>
        <v>0</v>
      </c>
      <c r="L18" s="38">
        <f>SUMIFS('Verfügbarkeiten Ihrer Lehrenden'!$N$12:$N$71,'Verfügbarkeiten Ihrer Lehrenden'!$B$12:$B$71, B18, 'Verfügbarkeiten Ihrer Lehrenden'!$C$12:$C$71, C18)</f>
        <v>0</v>
      </c>
      <c r="M18" s="38">
        <f>SUMIFS('Verfügbarkeiten Ihrer Lehrenden'!$O$12:$O$71,'Verfügbarkeiten Ihrer Lehrenden'!$B$12:$B$71, B18, 'Verfügbarkeiten Ihrer Lehrenden'!$C$12:$C$71, C18)</f>
        <v>0</v>
      </c>
      <c r="N18" s="39">
        <f>SUMIFS('Verfügbarkeiten Ihrer Lehrenden'!$P$12:$P$71,'Verfügbarkeiten Ihrer Lehrenden'!$B$12:$B$71, B18, 'Verfügbarkeiten Ihrer Lehrenden'!$C$12:$C$71, C18)</f>
        <v>0</v>
      </c>
    </row>
    <row r="19" spans="1:14" x14ac:dyDescent="0.25">
      <c r="B19" s="44"/>
      <c r="C19" s="45"/>
      <c r="D19" s="46"/>
      <c r="E19" s="48" t="s">
        <v>21</v>
      </c>
      <c r="F19" s="128" cm="1">
        <f t="array" ref="F19">IFERROR(_xlfn.IFS(E19="nein", D19/1, E19="ja, anteilig", ((D19*0.33/0.67)+(D19*0.67/1)), E19="ja, etwa hälftig", (D19*0.5/0.67)+(D19*0.5/1), E19="ja, überwiegend", D19/0.67)," ")</f>
        <v>0</v>
      </c>
      <c r="G19" s="49" t="s">
        <v>16</v>
      </c>
      <c r="H19" s="46"/>
      <c r="I19" s="129">
        <f t="shared" si="0"/>
        <v>0</v>
      </c>
      <c r="K19" s="94">
        <f>SUMIFS('Verfügbarkeiten Ihrer Lehrenden'!$G$12:$G$71,'Verfügbarkeiten Ihrer Lehrenden'!$B$12:$B$71, B19, 'Verfügbarkeiten Ihrer Lehrenden'!$C$12:$C$71, C19)+SUMIFS('Verfügbarkeiten Ihrer Lehrenden'!$K$12:$K$71,'Verfügbarkeiten Ihrer Lehrenden'!$B$12:$B$71, B19, 'Verfügbarkeiten Ihrer Lehrenden'!$C$12:$C$71, C19)</f>
        <v>0</v>
      </c>
      <c r="L19" s="38">
        <f>SUMIFS('Verfügbarkeiten Ihrer Lehrenden'!$N$12:$N$71,'Verfügbarkeiten Ihrer Lehrenden'!$B$12:$B$71, B19, 'Verfügbarkeiten Ihrer Lehrenden'!$C$12:$C$71, C19)</f>
        <v>0</v>
      </c>
      <c r="M19" s="38">
        <f>SUMIFS('Verfügbarkeiten Ihrer Lehrenden'!$O$12:$O$71,'Verfügbarkeiten Ihrer Lehrenden'!$B$12:$B$71, B19, 'Verfügbarkeiten Ihrer Lehrenden'!$C$12:$C$71, C19)</f>
        <v>0</v>
      </c>
      <c r="N19" s="39">
        <f>SUMIFS('Verfügbarkeiten Ihrer Lehrenden'!$P$12:$P$71,'Verfügbarkeiten Ihrer Lehrenden'!$B$12:$B$71, B19, 'Verfügbarkeiten Ihrer Lehrenden'!$C$12:$C$71, C19)</f>
        <v>0</v>
      </c>
    </row>
    <row r="20" spans="1:14" x14ac:dyDescent="0.25">
      <c r="B20" s="44"/>
      <c r="C20" s="45"/>
      <c r="D20" s="46"/>
      <c r="E20" s="48" t="s">
        <v>21</v>
      </c>
      <c r="F20" s="128" cm="1">
        <f t="array" ref="F20">IFERROR(_xlfn.IFS(E20="nein", D20/1, E20="ja, anteilig", ((D20*0.33/0.67)+(D20*0.67/1)), E20="ja, etwa hälftig", (D20*0.5/0.67)+(D20*0.5/1), E20="ja, überwiegend", D20/0.67)," ")</f>
        <v>0</v>
      </c>
      <c r="G20" s="49" t="s">
        <v>16</v>
      </c>
      <c r="H20" s="46"/>
      <c r="I20" s="129">
        <f t="shared" si="0"/>
        <v>0</v>
      </c>
      <c r="K20" s="94">
        <f>SUMIFS('Verfügbarkeiten Ihrer Lehrenden'!$G$12:$G$71,'Verfügbarkeiten Ihrer Lehrenden'!$B$12:$B$71, B20, 'Verfügbarkeiten Ihrer Lehrenden'!$C$12:$C$71, C20)+SUMIFS('Verfügbarkeiten Ihrer Lehrenden'!$K$12:$K$71,'Verfügbarkeiten Ihrer Lehrenden'!$B$12:$B$71, B20, 'Verfügbarkeiten Ihrer Lehrenden'!$C$12:$C$71, C20)</f>
        <v>0</v>
      </c>
      <c r="L20" s="38">
        <f>SUMIFS('Verfügbarkeiten Ihrer Lehrenden'!$N$12:$N$71,'Verfügbarkeiten Ihrer Lehrenden'!$B$12:$B$71, B20, 'Verfügbarkeiten Ihrer Lehrenden'!$C$12:$C$71, C20)</f>
        <v>0</v>
      </c>
      <c r="M20" s="38">
        <f>SUMIFS('Verfügbarkeiten Ihrer Lehrenden'!$O$12:$O$71,'Verfügbarkeiten Ihrer Lehrenden'!$B$12:$B$71, B20, 'Verfügbarkeiten Ihrer Lehrenden'!$C$12:$C$71, C20)</f>
        <v>0</v>
      </c>
      <c r="N20" s="39">
        <f>SUMIFS('Verfügbarkeiten Ihrer Lehrenden'!$P$12:$P$71,'Verfügbarkeiten Ihrer Lehrenden'!$B$12:$B$71, B20, 'Verfügbarkeiten Ihrer Lehrenden'!$C$12:$C$71, C20)</f>
        <v>0</v>
      </c>
    </row>
    <row r="21" spans="1:14" x14ac:dyDescent="0.25">
      <c r="B21" s="44"/>
      <c r="C21" s="45"/>
      <c r="D21" s="46"/>
      <c r="E21" s="48" t="s">
        <v>21</v>
      </c>
      <c r="F21" s="128" cm="1">
        <f t="array" ref="F21">IFERROR(_xlfn.IFS(E21="nein", D21/1, E21="ja, anteilig", ((D21*0.33/0.67)+(D21*0.67/1)), E21="ja, etwa hälftig", (D21*0.5/0.67)+(D21*0.5/1), E21="ja, überwiegend", D21/0.67)," ")</f>
        <v>0</v>
      </c>
      <c r="G21" s="49" t="s">
        <v>16</v>
      </c>
      <c r="H21" s="46"/>
      <c r="I21" s="129">
        <f t="shared" si="0"/>
        <v>0</v>
      </c>
      <c r="K21" s="94">
        <f>SUMIFS('Verfügbarkeiten Ihrer Lehrenden'!$G$12:$G$71,'Verfügbarkeiten Ihrer Lehrenden'!$B$12:$B$71, B21, 'Verfügbarkeiten Ihrer Lehrenden'!$C$12:$C$71, C21)+SUMIFS('Verfügbarkeiten Ihrer Lehrenden'!$K$12:$K$71,'Verfügbarkeiten Ihrer Lehrenden'!$B$12:$B$71, B21, 'Verfügbarkeiten Ihrer Lehrenden'!$C$12:$C$71, C21)</f>
        <v>0</v>
      </c>
      <c r="L21" s="38">
        <f>SUMIFS('Verfügbarkeiten Ihrer Lehrenden'!$N$12:$N$71,'Verfügbarkeiten Ihrer Lehrenden'!$B$12:$B$71, B21, 'Verfügbarkeiten Ihrer Lehrenden'!$C$12:$C$71, C21)</f>
        <v>0</v>
      </c>
      <c r="M21" s="38">
        <f>SUMIFS('Verfügbarkeiten Ihrer Lehrenden'!$O$12:$O$71,'Verfügbarkeiten Ihrer Lehrenden'!$B$12:$B$71, B21, 'Verfügbarkeiten Ihrer Lehrenden'!$C$12:$C$71, C21)</f>
        <v>0</v>
      </c>
      <c r="N21" s="39">
        <f>SUMIFS('Verfügbarkeiten Ihrer Lehrenden'!$P$12:$P$71,'Verfügbarkeiten Ihrer Lehrenden'!$B$12:$B$71, B21, 'Verfügbarkeiten Ihrer Lehrenden'!$C$12:$C$71, C21)</f>
        <v>0</v>
      </c>
    </row>
    <row r="22" spans="1:14" x14ac:dyDescent="0.25">
      <c r="B22" s="44"/>
      <c r="C22" s="45"/>
      <c r="D22" s="46"/>
      <c r="E22" s="48" t="s">
        <v>21</v>
      </c>
      <c r="F22" s="128" cm="1">
        <f t="array" ref="F22">IFERROR(_xlfn.IFS(E22="nein", D22/1, E22="ja, anteilig", ((D22*0.33/0.67)+(D22*0.67/1)), E22="ja, etwa hälftig", (D22*0.5/0.67)+(D22*0.5/1), E22="ja, überwiegend", D22/0.67)," ")</f>
        <v>0</v>
      </c>
      <c r="G22" s="49" t="s">
        <v>16</v>
      </c>
      <c r="H22" s="46"/>
      <c r="I22" s="129">
        <f t="shared" si="0"/>
        <v>0</v>
      </c>
      <c r="K22" s="94">
        <f>SUMIFS('Verfügbarkeiten Ihrer Lehrenden'!$G$12:$G$71,'Verfügbarkeiten Ihrer Lehrenden'!$B$12:$B$71, B22, 'Verfügbarkeiten Ihrer Lehrenden'!$C$12:$C$71, C22)+SUMIFS('Verfügbarkeiten Ihrer Lehrenden'!$K$12:$K$71,'Verfügbarkeiten Ihrer Lehrenden'!$B$12:$B$71, B22, 'Verfügbarkeiten Ihrer Lehrenden'!$C$12:$C$71, C22)</f>
        <v>0</v>
      </c>
      <c r="L22" s="38">
        <f>SUMIFS('Verfügbarkeiten Ihrer Lehrenden'!$N$12:$N$71,'Verfügbarkeiten Ihrer Lehrenden'!$B$12:$B$71, B22, 'Verfügbarkeiten Ihrer Lehrenden'!$C$12:$C$71, C22)</f>
        <v>0</v>
      </c>
      <c r="M22" s="38">
        <f>SUMIFS('Verfügbarkeiten Ihrer Lehrenden'!$O$12:$O$71,'Verfügbarkeiten Ihrer Lehrenden'!$B$12:$B$71, B22, 'Verfügbarkeiten Ihrer Lehrenden'!$C$12:$C$71, C22)</f>
        <v>0</v>
      </c>
      <c r="N22" s="39">
        <f>SUMIFS('Verfügbarkeiten Ihrer Lehrenden'!$P$12:$P$71,'Verfügbarkeiten Ihrer Lehrenden'!$B$12:$B$71, B22, 'Verfügbarkeiten Ihrer Lehrenden'!$C$12:$C$71, C22)</f>
        <v>0</v>
      </c>
    </row>
    <row r="23" spans="1:14" x14ac:dyDescent="0.25">
      <c r="B23" s="44"/>
      <c r="C23" s="45"/>
      <c r="D23" s="46"/>
      <c r="E23" s="48" t="s">
        <v>21</v>
      </c>
      <c r="F23" s="128" cm="1">
        <f t="array" ref="F23">IFERROR(_xlfn.IFS(E23="nein", D23/1, E23="ja, anteilig", ((D23*0.33/0.67)+(D23*0.67/1)), E23="ja, etwa hälftig", (D23*0.5/0.67)+(D23*0.5/1), E23="ja, überwiegend", D23/0.67)," ")</f>
        <v>0</v>
      </c>
      <c r="G23" s="49" t="s">
        <v>16</v>
      </c>
      <c r="H23" s="46"/>
      <c r="I23" s="129">
        <f t="shared" ref="I23:I30" si="1">IF(AND(F23="",H23=""),"",F23-H23)</f>
        <v>0</v>
      </c>
      <c r="K23" s="94">
        <f>SUMIFS('Verfügbarkeiten Ihrer Lehrenden'!$G$12:$G$71,'Verfügbarkeiten Ihrer Lehrenden'!$B$12:$B$71, B23, 'Verfügbarkeiten Ihrer Lehrenden'!$C$12:$C$71, C23)+SUMIFS('Verfügbarkeiten Ihrer Lehrenden'!$K$12:$K$71,'Verfügbarkeiten Ihrer Lehrenden'!$B$12:$B$71, B23, 'Verfügbarkeiten Ihrer Lehrenden'!$C$12:$C$71, C23)</f>
        <v>0</v>
      </c>
      <c r="L23" s="38">
        <f>SUMIFS('Verfügbarkeiten Ihrer Lehrenden'!$N$12:$N$71,'Verfügbarkeiten Ihrer Lehrenden'!$B$12:$B$71, B23, 'Verfügbarkeiten Ihrer Lehrenden'!$C$12:$C$71, C23)</f>
        <v>0</v>
      </c>
      <c r="M23" s="38">
        <f>SUMIFS('Verfügbarkeiten Ihrer Lehrenden'!$O$12:$O$71,'Verfügbarkeiten Ihrer Lehrenden'!$B$12:$B$71, B23, 'Verfügbarkeiten Ihrer Lehrenden'!$C$12:$C$71, C23)</f>
        <v>0</v>
      </c>
      <c r="N23" s="39">
        <f>SUMIFS('Verfügbarkeiten Ihrer Lehrenden'!$P$12:$P$71,'Verfügbarkeiten Ihrer Lehrenden'!$B$12:$B$71, B23, 'Verfügbarkeiten Ihrer Lehrenden'!$C$12:$C$71, C23)</f>
        <v>0</v>
      </c>
    </row>
    <row r="24" spans="1:14" x14ac:dyDescent="0.25">
      <c r="B24" s="44"/>
      <c r="C24" s="45"/>
      <c r="D24" s="46"/>
      <c r="E24" s="48" t="s">
        <v>21</v>
      </c>
      <c r="F24" s="128" cm="1">
        <f t="array" ref="F24">IFERROR(_xlfn.IFS(E24="nein", D24/1, E24="ja, anteilig", ((D24*0.33/0.67)+(D24*0.67/1)), E24="ja, etwa hälftig", (D24*0.5/0.67)+(D24*0.5/1), E24="ja, überwiegend", D24/0.67)," ")</f>
        <v>0</v>
      </c>
      <c r="G24" s="49" t="s">
        <v>16</v>
      </c>
      <c r="H24" s="46"/>
      <c r="I24" s="129">
        <f t="shared" si="1"/>
        <v>0</v>
      </c>
      <c r="K24" s="94">
        <f>SUMIFS('Verfügbarkeiten Ihrer Lehrenden'!$G$12:$G$71,'Verfügbarkeiten Ihrer Lehrenden'!$B$12:$B$71, B24, 'Verfügbarkeiten Ihrer Lehrenden'!$C$12:$C$71, C24)+SUMIFS('Verfügbarkeiten Ihrer Lehrenden'!$K$12:$K$71,'Verfügbarkeiten Ihrer Lehrenden'!$B$12:$B$71, B24, 'Verfügbarkeiten Ihrer Lehrenden'!$C$12:$C$71, C24)</f>
        <v>0</v>
      </c>
      <c r="L24" s="38">
        <f>SUMIFS('Verfügbarkeiten Ihrer Lehrenden'!$N$12:$N$71,'Verfügbarkeiten Ihrer Lehrenden'!$B$12:$B$71, B24, 'Verfügbarkeiten Ihrer Lehrenden'!$C$12:$C$71, C24)</f>
        <v>0</v>
      </c>
      <c r="M24" s="38">
        <f>SUMIFS('Verfügbarkeiten Ihrer Lehrenden'!$O$12:$O$71,'Verfügbarkeiten Ihrer Lehrenden'!$B$12:$B$71, B24, 'Verfügbarkeiten Ihrer Lehrenden'!$C$12:$C$71, C24)</f>
        <v>0</v>
      </c>
      <c r="N24" s="39">
        <f>SUMIFS('Verfügbarkeiten Ihrer Lehrenden'!$P$12:$P$71,'Verfügbarkeiten Ihrer Lehrenden'!$B$12:$B$71, B24, 'Verfügbarkeiten Ihrer Lehrenden'!$C$12:$C$71, C24)</f>
        <v>0</v>
      </c>
    </row>
    <row r="25" spans="1:14" x14ac:dyDescent="0.25">
      <c r="B25" s="44"/>
      <c r="C25" s="45"/>
      <c r="D25" s="46"/>
      <c r="E25" s="48" t="s">
        <v>21</v>
      </c>
      <c r="F25" s="128" cm="1">
        <f t="array" ref="F25">IFERROR(_xlfn.IFS(E25="nein", D25/1, E25="ja, anteilig", ((D25*0.33/0.67)+(D25*0.67/1)), E25="ja, etwa hälftig", (D25*0.5/0.67)+(D25*0.5/1), E25="ja, überwiegend", D25/0.67)," ")</f>
        <v>0</v>
      </c>
      <c r="G25" s="49" t="s">
        <v>16</v>
      </c>
      <c r="H25" s="46"/>
      <c r="I25" s="129">
        <f t="shared" si="1"/>
        <v>0</v>
      </c>
      <c r="K25" s="94">
        <f>SUMIFS('Verfügbarkeiten Ihrer Lehrenden'!$G$12:$G$71,'Verfügbarkeiten Ihrer Lehrenden'!$B$12:$B$71, B25, 'Verfügbarkeiten Ihrer Lehrenden'!$C$12:$C$71, C25)+SUMIFS('Verfügbarkeiten Ihrer Lehrenden'!$K$12:$K$71,'Verfügbarkeiten Ihrer Lehrenden'!$B$12:$B$71, B25, 'Verfügbarkeiten Ihrer Lehrenden'!$C$12:$C$71, C25)</f>
        <v>0</v>
      </c>
      <c r="L25" s="38">
        <f>SUMIFS('Verfügbarkeiten Ihrer Lehrenden'!$N$12:$N$71,'Verfügbarkeiten Ihrer Lehrenden'!$B$12:$B$71, B25, 'Verfügbarkeiten Ihrer Lehrenden'!$C$12:$C$71, C25)</f>
        <v>0</v>
      </c>
      <c r="M25" s="38">
        <f>SUMIFS('Verfügbarkeiten Ihrer Lehrenden'!$O$12:$O$71,'Verfügbarkeiten Ihrer Lehrenden'!$B$12:$B$71, B25, 'Verfügbarkeiten Ihrer Lehrenden'!$C$12:$C$71, C25)</f>
        <v>0</v>
      </c>
      <c r="N25" s="39">
        <f>SUMIFS('Verfügbarkeiten Ihrer Lehrenden'!$P$12:$P$71,'Verfügbarkeiten Ihrer Lehrenden'!$B$12:$B$71, B25, 'Verfügbarkeiten Ihrer Lehrenden'!$C$12:$C$71, C25)</f>
        <v>0</v>
      </c>
    </row>
    <row r="26" spans="1:14" x14ac:dyDescent="0.25">
      <c r="B26" s="44"/>
      <c r="C26" s="45"/>
      <c r="D26" s="46"/>
      <c r="E26" s="48" t="s">
        <v>21</v>
      </c>
      <c r="F26" s="128" cm="1">
        <f t="array" ref="F26">IFERROR(_xlfn.IFS(E26="nein", D26/1, E26="ja, anteilig", ((D26*0.33/0.67)+(D26*0.67/1)), E26="ja, etwa hälftig", (D26*0.5/0.67)+(D26*0.5/1), E26="ja, überwiegend", D26/0.67)," ")</f>
        <v>0</v>
      </c>
      <c r="G26" s="49" t="s">
        <v>16</v>
      </c>
      <c r="H26" s="46"/>
      <c r="I26" s="129">
        <f t="shared" si="1"/>
        <v>0</v>
      </c>
      <c r="K26" s="94">
        <f>SUMIFS('Verfügbarkeiten Ihrer Lehrenden'!$G$12:$G$71,'Verfügbarkeiten Ihrer Lehrenden'!$B$12:$B$71, B26, 'Verfügbarkeiten Ihrer Lehrenden'!$C$12:$C$71, C26)+SUMIFS('Verfügbarkeiten Ihrer Lehrenden'!$K$12:$K$71,'Verfügbarkeiten Ihrer Lehrenden'!$B$12:$B$71, B26, 'Verfügbarkeiten Ihrer Lehrenden'!$C$12:$C$71, C26)</f>
        <v>0</v>
      </c>
      <c r="L26" s="38">
        <f>SUMIFS('Verfügbarkeiten Ihrer Lehrenden'!$N$12:$N$71,'Verfügbarkeiten Ihrer Lehrenden'!$B$12:$B$71, B26, 'Verfügbarkeiten Ihrer Lehrenden'!$C$12:$C$71, C26)</f>
        <v>0</v>
      </c>
      <c r="M26" s="38">
        <f>SUMIFS('Verfügbarkeiten Ihrer Lehrenden'!$O$12:$O$71,'Verfügbarkeiten Ihrer Lehrenden'!$B$12:$B$71, B26, 'Verfügbarkeiten Ihrer Lehrenden'!$C$12:$C$71, C26)</f>
        <v>0</v>
      </c>
      <c r="N26" s="39">
        <f>SUMIFS('Verfügbarkeiten Ihrer Lehrenden'!$P$12:$P$71,'Verfügbarkeiten Ihrer Lehrenden'!$B$12:$B$71, B26, 'Verfügbarkeiten Ihrer Lehrenden'!$C$12:$C$71, C26)</f>
        <v>0</v>
      </c>
    </row>
    <row r="27" spans="1:14" x14ac:dyDescent="0.25">
      <c r="B27" s="44"/>
      <c r="C27" s="45"/>
      <c r="D27" s="46"/>
      <c r="E27" s="48" t="s">
        <v>21</v>
      </c>
      <c r="F27" s="128" cm="1">
        <f t="array" ref="F27">IFERROR(_xlfn.IFS(E27="nein", D27/1, E27="ja, anteilig", ((D27*0.33/0.67)+(D27*0.67/1)), E27="ja, etwa hälftig", (D27*0.5/0.67)+(D27*0.5/1), E27="ja, überwiegend", D27/0.67)," ")</f>
        <v>0</v>
      </c>
      <c r="G27" s="49" t="s">
        <v>16</v>
      </c>
      <c r="H27" s="46"/>
      <c r="I27" s="129">
        <f t="shared" si="1"/>
        <v>0</v>
      </c>
      <c r="K27" s="94">
        <f>SUMIFS('Verfügbarkeiten Ihrer Lehrenden'!$G$12:$G$71,'Verfügbarkeiten Ihrer Lehrenden'!$B$12:$B$71, B27, 'Verfügbarkeiten Ihrer Lehrenden'!$C$12:$C$71, C27)+SUMIFS('Verfügbarkeiten Ihrer Lehrenden'!$K$12:$K$71,'Verfügbarkeiten Ihrer Lehrenden'!$B$12:$B$71, B27, 'Verfügbarkeiten Ihrer Lehrenden'!$C$12:$C$71, C27)</f>
        <v>0</v>
      </c>
      <c r="L27" s="38">
        <f>SUMIFS('Verfügbarkeiten Ihrer Lehrenden'!$N$12:$N$71,'Verfügbarkeiten Ihrer Lehrenden'!$B$12:$B$71, B27, 'Verfügbarkeiten Ihrer Lehrenden'!$C$12:$C$71, C27)</f>
        <v>0</v>
      </c>
      <c r="M27" s="38">
        <f>SUMIFS('Verfügbarkeiten Ihrer Lehrenden'!$O$12:$O$71,'Verfügbarkeiten Ihrer Lehrenden'!$B$12:$B$71, B27, 'Verfügbarkeiten Ihrer Lehrenden'!$C$12:$C$71, C27)</f>
        <v>0</v>
      </c>
      <c r="N27" s="39">
        <f>SUMIFS('Verfügbarkeiten Ihrer Lehrenden'!$P$12:$P$71,'Verfügbarkeiten Ihrer Lehrenden'!$B$12:$B$71, B27, 'Verfügbarkeiten Ihrer Lehrenden'!$C$12:$C$71, C27)</f>
        <v>0</v>
      </c>
    </row>
    <row r="28" spans="1:14" x14ac:dyDescent="0.25">
      <c r="B28" s="44"/>
      <c r="C28" s="45"/>
      <c r="D28" s="46"/>
      <c r="E28" s="48" t="s">
        <v>21</v>
      </c>
      <c r="F28" s="128" cm="1">
        <f t="array" ref="F28">IFERROR(_xlfn.IFS(E28="nein", D28/1, E28="ja, anteilig", ((D28*0.33/0.67)+(D28*0.67/1)), E28="ja, etwa hälftig", (D28*0.5/0.67)+(D28*0.5/1), E28="ja, überwiegend", D28/0.67)," ")</f>
        <v>0</v>
      </c>
      <c r="G28" s="49" t="s">
        <v>16</v>
      </c>
      <c r="H28" s="46"/>
      <c r="I28" s="129">
        <f t="shared" si="1"/>
        <v>0</v>
      </c>
      <c r="K28" s="94">
        <f>SUMIFS('Verfügbarkeiten Ihrer Lehrenden'!$G$12:$G$71,'Verfügbarkeiten Ihrer Lehrenden'!$B$12:$B$71, B28, 'Verfügbarkeiten Ihrer Lehrenden'!$C$12:$C$71, C28)+SUMIFS('Verfügbarkeiten Ihrer Lehrenden'!$K$12:$K$71,'Verfügbarkeiten Ihrer Lehrenden'!$B$12:$B$71, B28, 'Verfügbarkeiten Ihrer Lehrenden'!$C$12:$C$71, C28)</f>
        <v>0</v>
      </c>
      <c r="L28" s="38">
        <f>SUMIFS('Verfügbarkeiten Ihrer Lehrenden'!$N$12:$N$71,'Verfügbarkeiten Ihrer Lehrenden'!$B$12:$B$71, B28, 'Verfügbarkeiten Ihrer Lehrenden'!$C$12:$C$71, C28)</f>
        <v>0</v>
      </c>
      <c r="M28" s="38">
        <f>SUMIFS('Verfügbarkeiten Ihrer Lehrenden'!$O$12:$O$71,'Verfügbarkeiten Ihrer Lehrenden'!$B$12:$B$71, B28, 'Verfügbarkeiten Ihrer Lehrenden'!$C$12:$C$71, C28)</f>
        <v>0</v>
      </c>
      <c r="N28" s="39">
        <f>SUMIFS('Verfügbarkeiten Ihrer Lehrenden'!$P$12:$P$71,'Verfügbarkeiten Ihrer Lehrenden'!$B$12:$B$71, B28, 'Verfügbarkeiten Ihrer Lehrenden'!$C$12:$C$71, C28)</f>
        <v>0</v>
      </c>
    </row>
    <row r="29" spans="1:14" x14ac:dyDescent="0.25">
      <c r="B29" s="44"/>
      <c r="C29" s="45"/>
      <c r="D29" s="46"/>
      <c r="E29" s="48" t="s">
        <v>21</v>
      </c>
      <c r="F29" s="128" cm="1">
        <f t="array" ref="F29">IFERROR(_xlfn.IFS(E29="nein", D29/1, E29="ja, anteilig", ((D29*0.33/0.67)+(D29*0.67/1)), E29="ja, etwa hälftig", (D29*0.5/0.67)+(D29*0.5/1), E29="ja, überwiegend", D29/0.67)," ")</f>
        <v>0</v>
      </c>
      <c r="G29" s="49" t="s">
        <v>16</v>
      </c>
      <c r="H29" s="46"/>
      <c r="I29" s="129">
        <f t="shared" si="1"/>
        <v>0</v>
      </c>
      <c r="K29" s="94">
        <f>SUMIFS('Verfügbarkeiten Ihrer Lehrenden'!$G$12:$G$71,'Verfügbarkeiten Ihrer Lehrenden'!$B$12:$B$71, B29, 'Verfügbarkeiten Ihrer Lehrenden'!$C$12:$C$71, C29)+SUMIFS('Verfügbarkeiten Ihrer Lehrenden'!$K$12:$K$71,'Verfügbarkeiten Ihrer Lehrenden'!$B$12:$B$71, B29, 'Verfügbarkeiten Ihrer Lehrenden'!$C$12:$C$71, C29)</f>
        <v>0</v>
      </c>
      <c r="L29" s="38">
        <f>SUMIFS('Verfügbarkeiten Ihrer Lehrenden'!$N$12:$N$71,'Verfügbarkeiten Ihrer Lehrenden'!$B$12:$B$71, B29, 'Verfügbarkeiten Ihrer Lehrenden'!$C$12:$C$71, C29)</f>
        <v>0</v>
      </c>
      <c r="M29" s="38">
        <f>SUMIFS('Verfügbarkeiten Ihrer Lehrenden'!$O$12:$O$71,'Verfügbarkeiten Ihrer Lehrenden'!$B$12:$B$71, B29, 'Verfügbarkeiten Ihrer Lehrenden'!$C$12:$C$71, C29)</f>
        <v>0</v>
      </c>
      <c r="N29" s="39">
        <f>SUMIFS('Verfügbarkeiten Ihrer Lehrenden'!$P$12:$P$71,'Verfügbarkeiten Ihrer Lehrenden'!$B$12:$B$71, B29, 'Verfügbarkeiten Ihrer Lehrenden'!$C$12:$C$71, C29)</f>
        <v>0</v>
      </c>
    </row>
    <row r="30" spans="1:14" ht="15.75" thickBot="1" x14ac:dyDescent="0.3">
      <c r="B30" s="44"/>
      <c r="C30" s="45"/>
      <c r="D30" s="46"/>
      <c r="E30" s="48" t="s">
        <v>21</v>
      </c>
      <c r="F30" s="128" cm="1">
        <f t="array" ref="F30">IFERROR(_xlfn.IFS(E30="nein", D30/1, E30="ja, anteilig", ((D30*0.33/0.67)+(D30*0.67/1)), E30="ja, etwa hälftig", (D30*0.5/0.67)+(D30*0.5/1), E30="ja, überwiegend", D30/0.67)," ")</f>
        <v>0</v>
      </c>
      <c r="G30" s="49" t="s">
        <v>16</v>
      </c>
      <c r="H30" s="46"/>
      <c r="I30" s="129">
        <f t="shared" si="1"/>
        <v>0</v>
      </c>
      <c r="K30" s="94">
        <f>SUMIFS('Verfügbarkeiten Ihrer Lehrenden'!$G$12:$G$71,'Verfügbarkeiten Ihrer Lehrenden'!$B$12:$B$71, B30, 'Verfügbarkeiten Ihrer Lehrenden'!$C$12:$C$71, C30)+SUMIFS('Verfügbarkeiten Ihrer Lehrenden'!$K$12:$K$71,'Verfügbarkeiten Ihrer Lehrenden'!$B$12:$B$71, B30, 'Verfügbarkeiten Ihrer Lehrenden'!$C$12:$C$71, C30)</f>
        <v>0</v>
      </c>
      <c r="L30" s="38">
        <f>SUMIFS('Verfügbarkeiten Ihrer Lehrenden'!$N$12:$N$71,'Verfügbarkeiten Ihrer Lehrenden'!$B$12:$B$71, B30, 'Verfügbarkeiten Ihrer Lehrenden'!$C$12:$C$71, C30)</f>
        <v>0</v>
      </c>
      <c r="M30" s="38">
        <f>SUMIFS('Verfügbarkeiten Ihrer Lehrenden'!$O$12:$O$71,'Verfügbarkeiten Ihrer Lehrenden'!$B$12:$B$71, B30, 'Verfügbarkeiten Ihrer Lehrenden'!$C$12:$C$71, C30)</f>
        <v>0</v>
      </c>
      <c r="N30" s="39">
        <f>SUMIFS('Verfügbarkeiten Ihrer Lehrenden'!$P$12:$P$71,'Verfügbarkeiten Ihrer Lehrenden'!$B$12:$B$71, B30, 'Verfügbarkeiten Ihrer Lehrenden'!$C$12:$C$71, C30)</f>
        <v>0</v>
      </c>
    </row>
    <row r="31" spans="1:14" ht="16.5" thickBot="1" x14ac:dyDescent="0.3">
      <c r="A31" s="84"/>
      <c r="B31" s="85" t="s">
        <v>47</v>
      </c>
      <c r="C31" s="79"/>
      <c r="D31" s="41">
        <f>SUM(D14:D30)</f>
        <v>0</v>
      </c>
      <c r="E31" s="80"/>
      <c r="F31" s="41">
        <f>SUM(F14:F30)</f>
        <v>0</v>
      </c>
      <c r="G31" s="81"/>
      <c r="H31" s="79"/>
      <c r="I31" s="82">
        <f>SUM(I14:I30)</f>
        <v>0</v>
      </c>
      <c r="K31" s="40">
        <f>SUM(K14:K30)</f>
        <v>0</v>
      </c>
      <c r="L31" s="9">
        <f>SUM(L14:L30)</f>
        <v>0</v>
      </c>
      <c r="M31" s="9">
        <f>SUM(M14:M30)</f>
        <v>0</v>
      </c>
      <c r="N31" s="15">
        <f>SUM(N14:N30)</f>
        <v>0</v>
      </c>
    </row>
    <row r="32" spans="1:14" x14ac:dyDescent="0.25">
      <c r="B32" s="42" t="s">
        <v>62</v>
      </c>
      <c r="I32" s="29"/>
      <c r="K32" s="29"/>
    </row>
    <row r="34" spans="8:8" x14ac:dyDescent="0.25">
      <c r="H34" s="30"/>
    </row>
  </sheetData>
  <sheetProtection algorithmName="SHA-512" hashValue="rcg6QH4grZP6J5Pr3FXa8vyzzqNjuWKW1kYKnTg8UJ3UfmKjw8zcIjIDosvYVsCzttR84r6a6hVGYjxms7vmZA==" saltValue="qY9UAkuGG7e/w7P5WFETpw==" spinCount="100000" sheet="1" objects="1" scenarios="1"/>
  <mergeCells count="23">
    <mergeCell ref="K11:K12"/>
    <mergeCell ref="K10:N10"/>
    <mergeCell ref="L11:N11"/>
    <mergeCell ref="B3:F3"/>
    <mergeCell ref="B4:F4"/>
    <mergeCell ref="B5:F5"/>
    <mergeCell ref="H4:I4"/>
    <mergeCell ref="B10:B13"/>
    <mergeCell ref="C10:C13"/>
    <mergeCell ref="D10:D12"/>
    <mergeCell ref="E10:E12"/>
    <mergeCell ref="F10:F12"/>
    <mergeCell ref="B8:I8"/>
    <mergeCell ref="B9:I9"/>
    <mergeCell ref="G10:G12"/>
    <mergeCell ref="H10:H12"/>
    <mergeCell ref="I10:I12"/>
    <mergeCell ref="B1:I1"/>
    <mergeCell ref="B7:I7"/>
    <mergeCell ref="B2:F2"/>
    <mergeCell ref="G2:I2"/>
    <mergeCell ref="H5:I5"/>
    <mergeCell ref="B6:I6"/>
  </mergeCells>
  <conditionalFormatting sqref="K14:K30">
    <cfRule type="expression" dxfId="78" priority="1">
      <formula>I14=0</formula>
    </cfRule>
    <cfRule type="cellIs" dxfId="77" priority="3" operator="equal">
      <formula>0</formula>
    </cfRule>
    <cfRule type="cellIs" dxfId="76" priority="5" operator="lessThan">
      <formula>8</formula>
    </cfRule>
  </conditionalFormatting>
  <conditionalFormatting sqref="K14:K30">
    <cfRule type="cellIs" dxfId="75" priority="2" operator="greaterThan">
      <formula>I14+15</formula>
    </cfRule>
    <cfRule type="cellIs" dxfId="74" priority="4" operator="lessThan">
      <formula>I14+7.5</formula>
    </cfRule>
  </conditionalFormatting>
  <hyperlinks>
    <hyperlink ref="H3" location="'Verfügbarkeiten Ihrer Lehrenden'!A1" display="Schritt 2: Verfügbarkeiten Ihrer Lehrenden" xr:uid="{D13C52F0-47D3-4C1C-8797-255B789EB57A}"/>
    <hyperlink ref="H4" location="'Prüf-Übersicht'!A1" display="Prüf-Übersicht" xr:uid="{8896FA83-4A73-43D3-BD76-49A6507E8C7D}"/>
    <hyperlink ref="H4:I4" location="'Prüf-Übersicht'!A1" display="Schritt 3: Prüf-Übersicht" xr:uid="{6B637B05-89FB-4969-A0A6-E09312C33A36}"/>
  </hyperlinks>
  <pageMargins left="0.7" right="0.7" top="0.78740157499999996" bottom="0.78740157499999996" header="0.3" footer="0.3"/>
  <pageSetup paperSize="9"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214" id="{061126C0-1D9A-4640-943C-272DF1CCCA29}">
            <xm:f>$L$31/$K$31&lt;'Information zu Randzeiten'!$E$31</xm:f>
            <x14:dxf>
              <font>
                <color theme="9" tint="-0.24994659260841701"/>
              </font>
              <fill>
                <patternFill>
                  <bgColor rgb="FFFAE6A4"/>
                </patternFill>
              </fill>
            </x14:dxf>
          </x14:cfRule>
          <xm:sqref>L31</xm:sqref>
        </x14:conditionalFormatting>
        <x14:conditionalFormatting xmlns:xm="http://schemas.microsoft.com/office/excel/2006/main">
          <x14:cfRule type="expression" priority="215" id="{C6DC93B5-2509-4CFE-885D-59EA703711DC}">
            <xm:f>$M$31/$K$31&lt;'Information zu Randzeiten'!$E$32</xm:f>
            <x14:dxf>
              <font>
                <color theme="9" tint="-0.24994659260841701"/>
              </font>
              <fill>
                <patternFill>
                  <bgColor rgb="FFFAE6A4"/>
                </patternFill>
              </fill>
            </x14:dxf>
          </x14:cfRule>
          <xm:sqref>M31</xm:sqref>
        </x14:conditionalFormatting>
        <x14:conditionalFormatting xmlns:xm="http://schemas.microsoft.com/office/excel/2006/main">
          <x14:cfRule type="expression" priority="216" id="{77909CF0-140B-4DA7-9191-489D942E7D2A}">
            <xm:f>$N$31/$K$31&lt;'Information zu Randzeiten'!$E$33</xm:f>
            <x14:dxf>
              <font>
                <color theme="9" tint="-0.24994659260841701"/>
              </font>
              <fill>
                <patternFill>
                  <bgColor rgb="FFFAE6A4"/>
                </patternFill>
              </fill>
            </x14:dxf>
          </x14:cfRule>
          <xm:sqref>N31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CC1F282-279C-429C-B158-E4C18C6C6C81}">
          <x14:formula1>
            <xm:f>Dropdown!$D$2:$D$6</xm:f>
          </x14:formula1>
          <xm:sqref>E31 G14:G30</xm:sqref>
        </x14:dataValidation>
        <x14:dataValidation type="list" allowBlank="1" showInputMessage="1" showErrorMessage="1" xr:uid="{9A77962D-5334-498A-9A4D-FA7A0771B0A1}">
          <x14:formula1>
            <xm:f>Dropdown!$C$2:$C$5</xm:f>
          </x14:formula1>
          <xm:sqref>E14:E30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6783-FE34-4DEC-9F40-7712E5DA7A1D}">
  <sheetPr>
    <tabColor rgb="FF6FA0DB"/>
  </sheetPr>
  <dimension ref="A1:P71"/>
  <sheetViews>
    <sheetView zoomScaleNormal="100" workbookViewId="0">
      <pane ySplit="7" topLeftCell="A8" activePane="bottomLeft" state="frozen"/>
      <selection activeCell="B1" sqref="B1"/>
      <selection pane="bottomLeft" activeCell="Q7" sqref="Q7"/>
    </sheetView>
  </sheetViews>
  <sheetFormatPr baseColWidth="10" defaultColWidth="10.7109375" defaultRowHeight="15" x14ac:dyDescent="0.25"/>
  <cols>
    <col min="1" max="1" width="10.5703125" style="29" hidden="1" customWidth="1"/>
    <col min="2" max="3" width="25.5703125" style="29" customWidth="1"/>
    <col min="4" max="4" width="15.5703125" style="29" customWidth="1"/>
    <col min="5" max="7" width="14.7109375" style="29" customWidth="1"/>
    <col min="8" max="8" width="15.5703125" style="29" customWidth="1"/>
    <col min="9" max="10" width="13.7109375" style="30" customWidth="1"/>
    <col min="11" max="11" width="13.7109375" style="29" customWidth="1"/>
    <col min="12" max="12" width="13.42578125" style="30" customWidth="1"/>
    <col min="13" max="16" width="11.7109375" style="30" hidden="1" customWidth="1"/>
    <col min="17" max="20" width="15.5703125" style="30" customWidth="1"/>
    <col min="21" max="16384" width="10.7109375" style="30"/>
  </cols>
  <sheetData>
    <row r="1" spans="1:16" ht="21" x14ac:dyDescent="0.35">
      <c r="B1" s="142" t="s">
        <v>76</v>
      </c>
      <c r="C1" s="142"/>
      <c r="D1" s="142"/>
      <c r="E1" s="142"/>
      <c r="F1" s="142"/>
      <c r="G1" s="142"/>
      <c r="H1" s="142"/>
      <c r="I1" s="142"/>
      <c r="J1" s="142"/>
      <c r="K1" s="142"/>
    </row>
    <row r="2" spans="1:16" ht="15" customHeight="1" x14ac:dyDescent="0.25">
      <c r="B2" s="164"/>
      <c r="C2" s="164"/>
      <c r="D2" s="164"/>
      <c r="E2" s="164"/>
      <c r="F2" s="164"/>
      <c r="G2" s="164"/>
      <c r="H2" s="164"/>
      <c r="I2" s="164"/>
      <c r="J2" s="164"/>
      <c r="K2" s="164"/>
      <c r="L2" s="31"/>
      <c r="M2" s="31"/>
      <c r="N2" s="31"/>
    </row>
    <row r="3" spans="1:16" ht="15" customHeight="1" x14ac:dyDescent="0.25">
      <c r="B3" s="145" t="s">
        <v>38</v>
      </c>
      <c r="C3" s="145"/>
      <c r="D3" s="145"/>
      <c r="E3" s="145"/>
      <c r="F3" s="145"/>
      <c r="G3" s="145"/>
      <c r="H3" s="62" t="s">
        <v>65</v>
      </c>
      <c r="I3" s="180" t="s">
        <v>66</v>
      </c>
      <c r="J3" s="180"/>
      <c r="K3" s="180"/>
      <c r="L3" s="33"/>
      <c r="M3" s="33"/>
      <c r="N3" s="33"/>
    </row>
    <row r="4" spans="1:16" ht="15" customHeight="1" x14ac:dyDescent="0.25">
      <c r="B4" s="177" t="s">
        <v>37</v>
      </c>
      <c r="C4" s="177"/>
      <c r="D4" s="177"/>
      <c r="E4" s="177"/>
      <c r="F4" s="177"/>
      <c r="G4" s="177"/>
      <c r="H4" s="62" t="s">
        <v>43</v>
      </c>
      <c r="I4" s="179" t="s">
        <v>44</v>
      </c>
      <c r="J4" s="179"/>
      <c r="K4" s="179"/>
      <c r="L4" s="34"/>
      <c r="M4" s="34"/>
      <c r="N4" s="34"/>
    </row>
    <row r="5" spans="1:16" ht="15" customHeight="1" x14ac:dyDescent="0.25">
      <c r="B5" s="145" t="s">
        <v>40</v>
      </c>
      <c r="C5" s="145"/>
      <c r="D5" s="145"/>
      <c r="E5" s="145"/>
      <c r="F5" s="145"/>
      <c r="G5" s="145"/>
      <c r="H5" s="1"/>
      <c r="I5" s="178"/>
      <c r="J5" s="178"/>
      <c r="K5" s="178"/>
      <c r="L5" s="33"/>
      <c r="M5" s="33"/>
      <c r="N5" s="33"/>
    </row>
    <row r="6" spans="1:16" ht="15" customHeight="1" x14ac:dyDescent="0.25">
      <c r="B6" s="145"/>
      <c r="C6" s="145"/>
      <c r="D6" s="145"/>
      <c r="E6" s="145"/>
      <c r="F6" s="145"/>
      <c r="G6" s="145"/>
      <c r="H6" s="145"/>
      <c r="I6" s="145"/>
      <c r="J6" s="166"/>
      <c r="K6" s="166"/>
      <c r="L6" s="33"/>
      <c r="M6" s="33"/>
      <c r="N6" s="33"/>
    </row>
    <row r="7" spans="1:16" ht="73.5" customHeight="1" thickBot="1" x14ac:dyDescent="0.3">
      <c r="B7" s="165" t="s">
        <v>75</v>
      </c>
      <c r="C7" s="165"/>
      <c r="D7" s="165"/>
      <c r="E7" s="165"/>
      <c r="F7" s="165"/>
      <c r="G7" s="165"/>
      <c r="H7" s="165"/>
      <c r="I7" s="165"/>
      <c r="J7" s="165"/>
      <c r="K7" s="165"/>
      <c r="L7" s="35"/>
      <c r="M7" s="35"/>
      <c r="N7" s="35"/>
    </row>
    <row r="8" spans="1:16" ht="15" customHeight="1" x14ac:dyDescent="0.25">
      <c r="B8" s="143"/>
      <c r="C8" s="143"/>
      <c r="D8" s="143"/>
      <c r="E8" s="143"/>
      <c r="F8" s="143"/>
      <c r="G8" s="143"/>
      <c r="H8" s="143"/>
      <c r="I8" s="143"/>
      <c r="J8" s="166"/>
      <c r="K8" s="166"/>
      <c r="L8" s="36"/>
      <c r="M8" s="181" t="s">
        <v>27</v>
      </c>
      <c r="N8" s="150"/>
      <c r="O8" s="150"/>
      <c r="P8" s="151"/>
    </row>
    <row r="9" spans="1:16" s="52" customFormat="1" ht="19.5" customHeight="1" thickBot="1" x14ac:dyDescent="0.35">
      <c r="A9" s="29"/>
      <c r="B9" s="174" t="s">
        <v>73</v>
      </c>
      <c r="C9" s="174"/>
      <c r="D9" s="174"/>
      <c r="E9" s="174"/>
      <c r="F9" s="174"/>
      <c r="G9" s="174"/>
      <c r="H9" s="174"/>
      <c r="I9" s="174"/>
      <c r="J9" s="174"/>
      <c r="K9" s="174"/>
      <c r="M9" s="175" t="s">
        <v>63</v>
      </c>
      <c r="N9" s="152" t="s">
        <v>26</v>
      </c>
      <c r="O9" s="152"/>
      <c r="P9" s="153"/>
    </row>
    <row r="10" spans="1:16" s="54" customFormat="1" ht="28.5" customHeight="1" x14ac:dyDescent="0.2">
      <c r="A10" s="167" t="s">
        <v>9</v>
      </c>
      <c r="B10" s="169" t="s">
        <v>1</v>
      </c>
      <c r="C10" s="169" t="s">
        <v>2</v>
      </c>
      <c r="D10" s="171" t="s">
        <v>13</v>
      </c>
      <c r="E10" s="172"/>
      <c r="F10" s="172"/>
      <c r="G10" s="173"/>
      <c r="H10" s="182" t="s">
        <v>42</v>
      </c>
      <c r="I10" s="182"/>
      <c r="J10" s="182"/>
      <c r="K10" s="183"/>
      <c r="L10" s="53"/>
      <c r="M10" s="176"/>
      <c r="N10" s="124" t="s">
        <v>7</v>
      </c>
      <c r="O10" s="124" t="s">
        <v>58</v>
      </c>
      <c r="P10" s="126" t="s">
        <v>59</v>
      </c>
    </row>
    <row r="11" spans="1:16" s="54" customFormat="1" ht="15.75" thickBot="1" x14ac:dyDescent="0.3">
      <c r="A11" s="168"/>
      <c r="B11" s="170"/>
      <c r="C11" s="170"/>
      <c r="D11" s="58" t="s">
        <v>3</v>
      </c>
      <c r="E11" s="58" t="s">
        <v>10</v>
      </c>
      <c r="F11" s="58" t="s">
        <v>11</v>
      </c>
      <c r="G11" s="59" t="s">
        <v>12</v>
      </c>
      <c r="H11" s="60" t="s">
        <v>3</v>
      </c>
      <c r="I11" s="60" t="s">
        <v>10</v>
      </c>
      <c r="J11" s="60" t="s">
        <v>11</v>
      </c>
      <c r="K11" s="61" t="s">
        <v>12</v>
      </c>
      <c r="L11" s="30"/>
      <c r="M11" s="127" t="s">
        <v>46</v>
      </c>
      <c r="N11" s="125" t="s">
        <v>46</v>
      </c>
      <c r="O11" s="125" t="s">
        <v>46</v>
      </c>
      <c r="P11" s="92" t="s">
        <v>46</v>
      </c>
    </row>
    <row r="12" spans="1:16" x14ac:dyDescent="0.25">
      <c r="A12" s="55">
        <v>42923</v>
      </c>
      <c r="B12" s="117"/>
      <c r="C12" s="117"/>
      <c r="D12" s="117"/>
      <c r="E12" s="116"/>
      <c r="F12" s="118"/>
      <c r="G12" s="133">
        <f>((F12*24)-(E12*24))</f>
        <v>0</v>
      </c>
      <c r="H12" s="117"/>
      <c r="I12" s="116"/>
      <c r="J12" s="118"/>
      <c r="K12" s="134">
        <f>((J12*24)-(I12*24))</f>
        <v>0</v>
      </c>
      <c r="M12" s="69">
        <f>G12+K12</f>
        <v>0</v>
      </c>
      <c r="N12" s="38">
        <f>SUMIFS(G12, D12, "Freitag")+SUMIFS(K12, H12, "Freitag")</f>
        <v>0</v>
      </c>
      <c r="O12" s="38">
        <f>IF(AND(I12&lt;&gt;"", J12&lt;&gt;"", I12&lt;J12,I12&lt;TIME(8,30,0),J12&gt;TIME(8,0,0)),MAX(0,MIN(J12,TIME(10,0,0)) - MAX(I12, TIME(8,0,0))), 0)*24+IF(AND(E12&lt;&gt;"", F12&lt;&gt;"", E12&lt;F12,E12&lt;TIME(8,30,0),F12&gt;TIME(8,0,0)),MAX(0,MIN(F12,TIME(10,0,0)) - MAX(E12, TIME(8,0,0))), 0)*24</f>
        <v>0</v>
      </c>
      <c r="P12" s="70">
        <f>IF(AND(I12&lt;&gt;"",J12&lt;&gt;"",I12&lt;TIME(20,0,0),J12&gt;TIME(17,0,0)),
MAX(0,MIN(J12,TIME(20,0,0))-MAX(I12,TIME(17,0,0))),
0)*24
+
IF(AND(E12&lt;&gt;"",F12&lt;&gt;"",E12&lt;TIME(20,0,0),F12&gt;TIME(17,0,0)),
MAX(0,MIN(F12,TIME(20,0,0))-MAX(E12,TIME(17,0,0))),
0)*24</f>
        <v>0</v>
      </c>
    </row>
    <row r="13" spans="1:16" x14ac:dyDescent="0.25">
      <c r="A13" s="55">
        <v>42923</v>
      </c>
      <c r="B13" s="117"/>
      <c r="C13" s="117"/>
      <c r="D13" s="117"/>
      <c r="E13" s="116"/>
      <c r="F13" s="118"/>
      <c r="G13" s="133">
        <f>((F13*24)-(E13*24))</f>
        <v>0</v>
      </c>
      <c r="H13" s="117"/>
      <c r="I13" s="118"/>
      <c r="J13" s="118"/>
      <c r="K13" s="134">
        <f>((J13*24)-(I13*24))</f>
        <v>0</v>
      </c>
      <c r="M13" s="69">
        <f>G13+K13</f>
        <v>0</v>
      </c>
      <c r="N13" s="38">
        <f>SUMIFS(G13, D13, "Freitag")+SUMIFS(K13, H13, "Freitag")</f>
        <v>0</v>
      </c>
      <c r="O13" s="38">
        <f>IF(AND(I13&lt;&gt;"", J13&lt;&gt;"", I13&lt;J13,I13&lt;TIME(8,30,0),J13&gt;TIME(8,0,0)),MAX(0,MIN(J13,TIME(10,0,0)) - MAX(I13, TIME(8,0,0))), 0)*24+IF(AND(E13&lt;&gt;"", F13&lt;&gt;"", E13&lt;F13,E13&lt;TIME(8,30,0),F13&gt;TIME(8,0,0)),MAX(0,MIN(F13,TIME(10,0,0)) - MAX(E13, TIME(8,0,0))), 0)*24</f>
        <v>0</v>
      </c>
      <c r="P13" s="70">
        <f t="shared" ref="P13:P70" si="0">IF(AND(I13&lt;&gt;"",J13&lt;&gt;"",I13&lt;TIME(20,0,0),J13&gt;TIME(17,0,0)),
MAX(0,MIN(J13,TIME(20,0,0))-MAX(I13,TIME(17,0,0))),
0)*24
+
IF(AND(E13&lt;&gt;"",F13&lt;&gt;"",E13&lt;TIME(20,0,0),F13&gt;TIME(17,0,0)),
MAX(0,MIN(F13,TIME(20,0,0))-MAX(E13,TIME(17,0,0))),
0)*24</f>
        <v>0</v>
      </c>
    </row>
    <row r="14" spans="1:16" x14ac:dyDescent="0.25">
      <c r="A14" s="55">
        <v>42923</v>
      </c>
      <c r="B14" s="117"/>
      <c r="C14" s="117"/>
      <c r="D14" s="117"/>
      <c r="E14" s="116"/>
      <c r="F14" s="118"/>
      <c r="G14" s="133">
        <f>((F14*24)-(E14*24))</f>
        <v>0</v>
      </c>
      <c r="H14" s="117"/>
      <c r="I14" s="116"/>
      <c r="J14" s="118"/>
      <c r="K14" s="134">
        <f>((J14*24)-(I14*24))</f>
        <v>0</v>
      </c>
      <c r="M14" s="69">
        <f t="shared" ref="M14:M70" si="1">G14+K14</f>
        <v>0</v>
      </c>
      <c r="N14" s="38">
        <f>SUMIFS(G14, D14, "Freitag")+SUMIFS(K14, H14, "Freitag")</f>
        <v>0</v>
      </c>
      <c r="O14" s="38">
        <f>IF(AND(I14&lt;&gt;"", J14&lt;&gt;"", I14&lt;J14,I14&lt;TIME(8,30,0),J14&gt;TIME(8,0,0)),MAX(0,MIN(J14,TIME(10,0,0)) - MAX(I14, TIME(8,0,0))), 0)*24+IF(AND(E14&lt;&gt;"", F14&lt;&gt;"", E14&lt;F14,E14&lt;TIME(8,30,0),F14&gt;TIME(8,0,0)),MAX(0,MIN(F14,TIME(10,0,0)) - MAX(E14, TIME(8,0,0))), 0)*24</f>
        <v>0</v>
      </c>
      <c r="P14" s="70">
        <f t="shared" si="0"/>
        <v>0</v>
      </c>
    </row>
    <row r="15" spans="1:16" x14ac:dyDescent="0.25">
      <c r="A15" s="55">
        <v>42923</v>
      </c>
      <c r="B15" s="117"/>
      <c r="C15" s="117"/>
      <c r="D15" s="117"/>
      <c r="E15" s="116"/>
      <c r="F15" s="118"/>
      <c r="G15" s="133">
        <f t="shared" ref="G15" si="2">((F15*24)-(E15*24))</f>
        <v>0</v>
      </c>
      <c r="H15" s="117"/>
      <c r="I15" s="116"/>
      <c r="J15" s="118"/>
      <c r="K15" s="134">
        <f>((J15*24)-(I15*24))</f>
        <v>0</v>
      </c>
      <c r="M15" s="69">
        <f t="shared" si="1"/>
        <v>0</v>
      </c>
      <c r="N15" s="38">
        <f>SUMIFS(G15, D15, "Freitag")+SUMIFS(K15, H15, "Freitag")</f>
        <v>0</v>
      </c>
      <c r="O15" s="38">
        <f>IF(AND(I15&lt;&gt;"", J15&lt;&gt;"", I15&lt;J15,I15&lt;TIME(8,30,0),J15&gt;TIME(8,0,0)),MAX(0,MIN(J15,TIME(10,0,0)) - MAX(I15, TIME(8,0,0))), 0)*24+IF(AND(E15&lt;&gt;"", F15&lt;&gt;"", E15&lt;F15,E15&lt;TIME(8,30,0),F15&gt;TIME(8,0,0)),MAX(0,MIN(F15,TIME(10,0,0)) - MAX(E15, TIME(8,0,0))), 0)*24</f>
        <v>0</v>
      </c>
      <c r="P15" s="70">
        <f t="shared" si="0"/>
        <v>0</v>
      </c>
    </row>
    <row r="16" spans="1:16" x14ac:dyDescent="0.25">
      <c r="A16" s="55"/>
      <c r="B16" s="117"/>
      <c r="C16" s="117"/>
      <c r="D16" s="117"/>
      <c r="E16" s="116"/>
      <c r="F16" s="118"/>
      <c r="G16" s="133">
        <f t="shared" ref="G16:G69" si="3">((F16*24)-(E16*24))</f>
        <v>0</v>
      </c>
      <c r="H16" s="117"/>
      <c r="I16" s="118"/>
      <c r="J16" s="118"/>
      <c r="K16" s="135">
        <f t="shared" ref="K16:K69" si="4">((J16*24)-(I16*24))</f>
        <v>0</v>
      </c>
      <c r="M16" s="69">
        <f t="shared" si="1"/>
        <v>0</v>
      </c>
      <c r="N16" s="38">
        <f t="shared" ref="N16:N43" si="5">SUMIFS(G16, D16, "Freitag")+SUMIFS(K16, H16, "Freitag")</f>
        <v>0</v>
      </c>
      <c r="O16" s="38">
        <f t="shared" ref="O16:O43" si="6">IF(AND(I16&lt;&gt;"", J16&lt;&gt;"", I16&lt;J16,I16&lt;TIME(8,30,0),J16&gt;TIME(8,0,0)),MAX(0,MIN(J16,TIME(10,0,0)) - MAX(I16, TIME(8,0,0))), 0)*24+IF(AND(E16&lt;&gt;"", F16&lt;&gt;"", E16&lt;F16,E16&lt;TIME(8,30,0),F16&gt;TIME(8,0,0)),MAX(0,MIN(F16,TIME(10,0,0)) - MAX(E16, TIME(8,0,0))), 0)*24</f>
        <v>0</v>
      </c>
      <c r="P16" s="70">
        <f t="shared" si="0"/>
        <v>0</v>
      </c>
    </row>
    <row r="17" spans="1:16" x14ac:dyDescent="0.25">
      <c r="A17" s="55"/>
      <c r="B17" s="117"/>
      <c r="C17" s="117"/>
      <c r="D17" s="117"/>
      <c r="E17" s="116"/>
      <c r="F17" s="118"/>
      <c r="G17" s="133">
        <f t="shared" si="3"/>
        <v>0</v>
      </c>
      <c r="H17" s="117"/>
      <c r="I17" s="118"/>
      <c r="J17" s="118"/>
      <c r="K17" s="135">
        <f t="shared" si="4"/>
        <v>0</v>
      </c>
      <c r="M17" s="69">
        <f t="shared" si="1"/>
        <v>0</v>
      </c>
      <c r="N17" s="38">
        <f t="shared" si="5"/>
        <v>0</v>
      </c>
      <c r="O17" s="38">
        <f t="shared" si="6"/>
        <v>0</v>
      </c>
      <c r="P17" s="70">
        <f t="shared" si="0"/>
        <v>0</v>
      </c>
    </row>
    <row r="18" spans="1:16" x14ac:dyDescent="0.25">
      <c r="A18" s="55"/>
      <c r="B18" s="117"/>
      <c r="C18" s="117"/>
      <c r="D18" s="117"/>
      <c r="E18" s="116"/>
      <c r="F18" s="118"/>
      <c r="G18" s="133">
        <f t="shared" si="3"/>
        <v>0</v>
      </c>
      <c r="H18" s="117"/>
      <c r="I18" s="118"/>
      <c r="J18" s="118"/>
      <c r="K18" s="135">
        <f t="shared" si="4"/>
        <v>0</v>
      </c>
      <c r="M18" s="69">
        <f t="shared" si="1"/>
        <v>0</v>
      </c>
      <c r="N18" s="38">
        <f t="shared" si="5"/>
        <v>0</v>
      </c>
      <c r="O18" s="38">
        <f t="shared" si="6"/>
        <v>0</v>
      </c>
      <c r="P18" s="70">
        <f t="shared" si="0"/>
        <v>0</v>
      </c>
    </row>
    <row r="19" spans="1:16" x14ac:dyDescent="0.25">
      <c r="A19" s="55"/>
      <c r="B19" s="117"/>
      <c r="C19" s="117"/>
      <c r="D19" s="117"/>
      <c r="E19" s="116"/>
      <c r="F19" s="118"/>
      <c r="G19" s="133">
        <f t="shared" si="3"/>
        <v>0</v>
      </c>
      <c r="H19" s="117"/>
      <c r="I19" s="118"/>
      <c r="J19" s="118"/>
      <c r="K19" s="135">
        <f t="shared" si="4"/>
        <v>0</v>
      </c>
      <c r="M19" s="69">
        <f t="shared" si="1"/>
        <v>0</v>
      </c>
      <c r="N19" s="38">
        <f t="shared" si="5"/>
        <v>0</v>
      </c>
      <c r="O19" s="38">
        <f t="shared" si="6"/>
        <v>0</v>
      </c>
      <c r="P19" s="70">
        <f t="shared" si="0"/>
        <v>0</v>
      </c>
    </row>
    <row r="20" spans="1:16" x14ac:dyDescent="0.25">
      <c r="A20" s="55"/>
      <c r="B20" s="117"/>
      <c r="C20" s="117"/>
      <c r="D20" s="117"/>
      <c r="E20" s="116"/>
      <c r="F20" s="118"/>
      <c r="G20" s="133">
        <f t="shared" si="3"/>
        <v>0</v>
      </c>
      <c r="H20" s="117"/>
      <c r="I20" s="118"/>
      <c r="J20" s="118"/>
      <c r="K20" s="135">
        <f t="shared" si="4"/>
        <v>0</v>
      </c>
      <c r="M20" s="69">
        <f t="shared" si="1"/>
        <v>0</v>
      </c>
      <c r="N20" s="38">
        <f t="shared" si="5"/>
        <v>0</v>
      </c>
      <c r="O20" s="38">
        <f t="shared" si="6"/>
        <v>0</v>
      </c>
      <c r="P20" s="70">
        <f t="shared" si="0"/>
        <v>0</v>
      </c>
    </row>
    <row r="21" spans="1:16" x14ac:dyDescent="0.25">
      <c r="A21" s="55"/>
      <c r="B21" s="117"/>
      <c r="C21" s="117"/>
      <c r="D21" s="117"/>
      <c r="E21" s="116"/>
      <c r="F21" s="118"/>
      <c r="G21" s="133">
        <f t="shared" si="3"/>
        <v>0</v>
      </c>
      <c r="H21" s="117"/>
      <c r="I21" s="118"/>
      <c r="J21" s="118"/>
      <c r="K21" s="135">
        <f t="shared" si="4"/>
        <v>0</v>
      </c>
      <c r="M21" s="69">
        <f t="shared" si="1"/>
        <v>0</v>
      </c>
      <c r="N21" s="38">
        <f t="shared" si="5"/>
        <v>0</v>
      </c>
      <c r="O21" s="38">
        <f t="shared" si="6"/>
        <v>0</v>
      </c>
      <c r="P21" s="70">
        <f t="shared" si="0"/>
        <v>0</v>
      </c>
    </row>
    <row r="22" spans="1:16" x14ac:dyDescent="0.25">
      <c r="A22" s="55"/>
      <c r="B22" s="117"/>
      <c r="C22" s="117"/>
      <c r="D22" s="117"/>
      <c r="E22" s="116"/>
      <c r="F22" s="118"/>
      <c r="G22" s="133">
        <f t="shared" si="3"/>
        <v>0</v>
      </c>
      <c r="H22" s="117"/>
      <c r="I22" s="118"/>
      <c r="J22" s="118"/>
      <c r="K22" s="135">
        <f t="shared" si="4"/>
        <v>0</v>
      </c>
      <c r="M22" s="69">
        <f t="shared" si="1"/>
        <v>0</v>
      </c>
      <c r="N22" s="38">
        <f t="shared" si="5"/>
        <v>0</v>
      </c>
      <c r="O22" s="38">
        <f t="shared" si="6"/>
        <v>0</v>
      </c>
      <c r="P22" s="70">
        <f t="shared" si="0"/>
        <v>0</v>
      </c>
    </row>
    <row r="23" spans="1:16" x14ac:dyDescent="0.25">
      <c r="A23" s="55"/>
      <c r="B23" s="117"/>
      <c r="C23" s="117"/>
      <c r="D23" s="117"/>
      <c r="E23" s="116"/>
      <c r="F23" s="118"/>
      <c r="G23" s="133">
        <f t="shared" si="3"/>
        <v>0</v>
      </c>
      <c r="H23" s="117"/>
      <c r="I23" s="118"/>
      <c r="J23" s="118"/>
      <c r="K23" s="135">
        <f t="shared" si="4"/>
        <v>0</v>
      </c>
      <c r="M23" s="69">
        <f t="shared" si="1"/>
        <v>0</v>
      </c>
      <c r="N23" s="38">
        <f t="shared" si="5"/>
        <v>0</v>
      </c>
      <c r="O23" s="38">
        <f t="shared" si="6"/>
        <v>0</v>
      </c>
      <c r="P23" s="70">
        <f t="shared" si="0"/>
        <v>0</v>
      </c>
    </row>
    <row r="24" spans="1:16" x14ac:dyDescent="0.25">
      <c r="A24" s="55"/>
      <c r="B24" s="117"/>
      <c r="C24" s="117"/>
      <c r="D24" s="117"/>
      <c r="E24" s="116"/>
      <c r="F24" s="118"/>
      <c r="G24" s="133">
        <f t="shared" si="3"/>
        <v>0</v>
      </c>
      <c r="H24" s="117"/>
      <c r="I24" s="118"/>
      <c r="J24" s="118"/>
      <c r="K24" s="135">
        <f t="shared" si="4"/>
        <v>0</v>
      </c>
      <c r="M24" s="69">
        <f t="shared" si="1"/>
        <v>0</v>
      </c>
      <c r="N24" s="38">
        <f t="shared" si="5"/>
        <v>0</v>
      </c>
      <c r="O24" s="38">
        <f t="shared" si="6"/>
        <v>0</v>
      </c>
      <c r="P24" s="70">
        <f t="shared" si="0"/>
        <v>0</v>
      </c>
    </row>
    <row r="25" spans="1:16" x14ac:dyDescent="0.25">
      <c r="A25" s="55"/>
      <c r="B25" s="117"/>
      <c r="C25" s="117"/>
      <c r="D25" s="117"/>
      <c r="E25" s="116"/>
      <c r="F25" s="118"/>
      <c r="G25" s="133">
        <f t="shared" si="3"/>
        <v>0</v>
      </c>
      <c r="H25" s="117"/>
      <c r="I25" s="118"/>
      <c r="J25" s="118"/>
      <c r="K25" s="135">
        <f t="shared" si="4"/>
        <v>0</v>
      </c>
      <c r="M25" s="69">
        <f t="shared" si="1"/>
        <v>0</v>
      </c>
      <c r="N25" s="38">
        <f t="shared" si="5"/>
        <v>0</v>
      </c>
      <c r="O25" s="38">
        <f t="shared" si="6"/>
        <v>0</v>
      </c>
      <c r="P25" s="70">
        <f t="shared" si="0"/>
        <v>0</v>
      </c>
    </row>
    <row r="26" spans="1:16" x14ac:dyDescent="0.25">
      <c r="A26" s="55"/>
      <c r="B26" s="117"/>
      <c r="C26" s="117"/>
      <c r="D26" s="117"/>
      <c r="E26" s="116"/>
      <c r="F26" s="118"/>
      <c r="G26" s="133">
        <f t="shared" si="3"/>
        <v>0</v>
      </c>
      <c r="H26" s="117"/>
      <c r="I26" s="118"/>
      <c r="J26" s="118"/>
      <c r="K26" s="135">
        <f t="shared" si="4"/>
        <v>0</v>
      </c>
      <c r="M26" s="69">
        <f t="shared" si="1"/>
        <v>0</v>
      </c>
      <c r="N26" s="38">
        <f t="shared" si="5"/>
        <v>0</v>
      </c>
      <c r="O26" s="38">
        <f t="shared" si="6"/>
        <v>0</v>
      </c>
      <c r="P26" s="70">
        <f t="shared" si="0"/>
        <v>0</v>
      </c>
    </row>
    <row r="27" spans="1:16" x14ac:dyDescent="0.25">
      <c r="A27" s="55"/>
      <c r="B27" s="117"/>
      <c r="C27" s="117"/>
      <c r="D27" s="117"/>
      <c r="E27" s="116"/>
      <c r="F27" s="118"/>
      <c r="G27" s="133">
        <f t="shared" si="3"/>
        <v>0</v>
      </c>
      <c r="H27" s="117"/>
      <c r="I27" s="118"/>
      <c r="J27" s="118"/>
      <c r="K27" s="135">
        <f t="shared" si="4"/>
        <v>0</v>
      </c>
      <c r="M27" s="69">
        <f t="shared" si="1"/>
        <v>0</v>
      </c>
      <c r="N27" s="38">
        <f t="shared" si="5"/>
        <v>0</v>
      </c>
      <c r="O27" s="38">
        <f t="shared" si="6"/>
        <v>0</v>
      </c>
      <c r="P27" s="70">
        <f t="shared" si="0"/>
        <v>0</v>
      </c>
    </row>
    <row r="28" spans="1:16" x14ac:dyDescent="0.25">
      <c r="A28" s="55"/>
      <c r="B28" s="117"/>
      <c r="C28" s="117"/>
      <c r="D28" s="117"/>
      <c r="E28" s="116"/>
      <c r="F28" s="118"/>
      <c r="G28" s="133">
        <f t="shared" si="3"/>
        <v>0</v>
      </c>
      <c r="H28" s="117"/>
      <c r="I28" s="118"/>
      <c r="J28" s="118"/>
      <c r="K28" s="135">
        <f t="shared" si="4"/>
        <v>0</v>
      </c>
      <c r="M28" s="69">
        <f t="shared" si="1"/>
        <v>0</v>
      </c>
      <c r="N28" s="38">
        <f t="shared" si="5"/>
        <v>0</v>
      </c>
      <c r="O28" s="38">
        <f t="shared" si="6"/>
        <v>0</v>
      </c>
      <c r="P28" s="70">
        <f t="shared" si="0"/>
        <v>0</v>
      </c>
    </row>
    <row r="29" spans="1:16" x14ac:dyDescent="0.25">
      <c r="A29" s="55"/>
      <c r="B29" s="117"/>
      <c r="C29" s="117"/>
      <c r="D29" s="117"/>
      <c r="E29" s="116"/>
      <c r="F29" s="118"/>
      <c r="G29" s="133">
        <f t="shared" si="3"/>
        <v>0</v>
      </c>
      <c r="H29" s="117"/>
      <c r="I29" s="118"/>
      <c r="J29" s="118"/>
      <c r="K29" s="135">
        <f t="shared" si="4"/>
        <v>0</v>
      </c>
      <c r="M29" s="69">
        <f t="shared" si="1"/>
        <v>0</v>
      </c>
      <c r="N29" s="38">
        <f t="shared" si="5"/>
        <v>0</v>
      </c>
      <c r="O29" s="38">
        <f t="shared" si="6"/>
        <v>0</v>
      </c>
      <c r="P29" s="70">
        <f t="shared" si="0"/>
        <v>0</v>
      </c>
    </row>
    <row r="30" spans="1:16" x14ac:dyDescent="0.25">
      <c r="A30" s="55"/>
      <c r="B30" s="117"/>
      <c r="C30" s="117"/>
      <c r="D30" s="117"/>
      <c r="E30" s="116"/>
      <c r="F30" s="118"/>
      <c r="G30" s="133">
        <f t="shared" si="3"/>
        <v>0</v>
      </c>
      <c r="H30" s="117"/>
      <c r="I30" s="118"/>
      <c r="J30" s="118"/>
      <c r="K30" s="135">
        <f t="shared" si="4"/>
        <v>0</v>
      </c>
      <c r="M30" s="69">
        <f t="shared" si="1"/>
        <v>0</v>
      </c>
      <c r="N30" s="38">
        <f t="shared" si="5"/>
        <v>0</v>
      </c>
      <c r="O30" s="38">
        <f t="shared" si="6"/>
        <v>0</v>
      </c>
      <c r="P30" s="70">
        <f t="shared" si="0"/>
        <v>0</v>
      </c>
    </row>
    <row r="31" spans="1:16" x14ac:dyDescent="0.25">
      <c r="A31" s="55"/>
      <c r="B31" s="117"/>
      <c r="C31" s="117"/>
      <c r="D31" s="117"/>
      <c r="E31" s="116"/>
      <c r="F31" s="118"/>
      <c r="G31" s="133">
        <f t="shared" si="3"/>
        <v>0</v>
      </c>
      <c r="H31" s="117"/>
      <c r="I31" s="118"/>
      <c r="J31" s="118"/>
      <c r="K31" s="135">
        <f t="shared" si="4"/>
        <v>0</v>
      </c>
      <c r="M31" s="69">
        <f t="shared" si="1"/>
        <v>0</v>
      </c>
      <c r="N31" s="38">
        <f t="shared" si="5"/>
        <v>0</v>
      </c>
      <c r="O31" s="38">
        <f t="shared" si="6"/>
        <v>0</v>
      </c>
      <c r="P31" s="70">
        <f t="shared" si="0"/>
        <v>0</v>
      </c>
    </row>
    <row r="32" spans="1:16" x14ac:dyDescent="0.25">
      <c r="A32" s="55"/>
      <c r="B32" s="117"/>
      <c r="C32" s="117"/>
      <c r="D32" s="117"/>
      <c r="E32" s="116"/>
      <c r="F32" s="118"/>
      <c r="G32" s="133">
        <f t="shared" si="3"/>
        <v>0</v>
      </c>
      <c r="H32" s="117"/>
      <c r="I32" s="118"/>
      <c r="J32" s="118"/>
      <c r="K32" s="135">
        <f t="shared" si="4"/>
        <v>0</v>
      </c>
      <c r="M32" s="69">
        <f t="shared" si="1"/>
        <v>0</v>
      </c>
      <c r="N32" s="38">
        <f t="shared" si="5"/>
        <v>0</v>
      </c>
      <c r="O32" s="38">
        <f t="shared" si="6"/>
        <v>0</v>
      </c>
      <c r="P32" s="70">
        <f t="shared" si="0"/>
        <v>0</v>
      </c>
    </row>
    <row r="33" spans="1:16" x14ac:dyDescent="0.25">
      <c r="A33" s="55"/>
      <c r="B33" s="117"/>
      <c r="C33" s="117"/>
      <c r="D33" s="117"/>
      <c r="E33" s="116"/>
      <c r="F33" s="118"/>
      <c r="G33" s="133">
        <f t="shared" si="3"/>
        <v>0</v>
      </c>
      <c r="H33" s="117"/>
      <c r="I33" s="118"/>
      <c r="J33" s="118"/>
      <c r="K33" s="135">
        <f t="shared" si="4"/>
        <v>0</v>
      </c>
      <c r="M33" s="69">
        <f t="shared" si="1"/>
        <v>0</v>
      </c>
      <c r="N33" s="38">
        <f>SUMIFS(G33, D33, "Freitag")+SUMIFS(K33, H33, "Freitag")</f>
        <v>0</v>
      </c>
      <c r="O33" s="38">
        <f t="shared" si="6"/>
        <v>0</v>
      </c>
      <c r="P33" s="70">
        <f t="shared" si="0"/>
        <v>0</v>
      </c>
    </row>
    <row r="34" spans="1:16" x14ac:dyDescent="0.25">
      <c r="A34" s="55"/>
      <c r="B34" s="117"/>
      <c r="C34" s="117"/>
      <c r="D34" s="117"/>
      <c r="E34" s="116"/>
      <c r="F34" s="118"/>
      <c r="G34" s="133">
        <f t="shared" si="3"/>
        <v>0</v>
      </c>
      <c r="H34" s="117"/>
      <c r="I34" s="118"/>
      <c r="J34" s="118"/>
      <c r="K34" s="135">
        <f t="shared" si="4"/>
        <v>0</v>
      </c>
      <c r="M34" s="69">
        <f t="shared" si="1"/>
        <v>0</v>
      </c>
      <c r="N34" s="38">
        <f t="shared" si="5"/>
        <v>0</v>
      </c>
      <c r="O34" s="38">
        <f t="shared" si="6"/>
        <v>0</v>
      </c>
      <c r="P34" s="70">
        <f t="shared" si="0"/>
        <v>0</v>
      </c>
    </row>
    <row r="35" spans="1:16" x14ac:dyDescent="0.25">
      <c r="A35" s="55"/>
      <c r="B35" s="117"/>
      <c r="C35" s="117"/>
      <c r="D35" s="117"/>
      <c r="E35" s="116"/>
      <c r="F35" s="118"/>
      <c r="G35" s="133">
        <f t="shared" si="3"/>
        <v>0</v>
      </c>
      <c r="H35" s="117"/>
      <c r="I35" s="118"/>
      <c r="J35" s="118"/>
      <c r="K35" s="135">
        <f t="shared" si="4"/>
        <v>0</v>
      </c>
      <c r="M35" s="69">
        <f t="shared" si="1"/>
        <v>0</v>
      </c>
      <c r="N35" s="38">
        <f t="shared" si="5"/>
        <v>0</v>
      </c>
      <c r="O35" s="38">
        <f t="shared" si="6"/>
        <v>0</v>
      </c>
      <c r="P35" s="70">
        <f t="shared" si="0"/>
        <v>0</v>
      </c>
    </row>
    <row r="36" spans="1:16" x14ac:dyDescent="0.25">
      <c r="A36" s="55"/>
      <c r="B36" s="117"/>
      <c r="C36" s="117"/>
      <c r="D36" s="117"/>
      <c r="E36" s="116"/>
      <c r="F36" s="118"/>
      <c r="G36" s="133">
        <f t="shared" si="3"/>
        <v>0</v>
      </c>
      <c r="H36" s="117"/>
      <c r="I36" s="118"/>
      <c r="J36" s="118"/>
      <c r="K36" s="136">
        <f t="shared" si="4"/>
        <v>0</v>
      </c>
      <c r="M36" s="69">
        <f t="shared" si="1"/>
        <v>0</v>
      </c>
      <c r="N36" s="38">
        <f t="shared" si="5"/>
        <v>0</v>
      </c>
      <c r="O36" s="38">
        <f t="shared" si="6"/>
        <v>0</v>
      </c>
      <c r="P36" s="70">
        <f t="shared" si="0"/>
        <v>0</v>
      </c>
    </row>
    <row r="37" spans="1:16" x14ac:dyDescent="0.25">
      <c r="A37" s="55"/>
      <c r="B37" s="117"/>
      <c r="C37" s="117"/>
      <c r="D37" s="117"/>
      <c r="E37" s="116"/>
      <c r="F37" s="118"/>
      <c r="G37" s="133">
        <f t="shared" si="3"/>
        <v>0</v>
      </c>
      <c r="H37" s="117"/>
      <c r="I37" s="118"/>
      <c r="J37" s="118"/>
      <c r="K37" s="135">
        <f t="shared" si="4"/>
        <v>0</v>
      </c>
      <c r="M37" s="69">
        <f t="shared" si="1"/>
        <v>0</v>
      </c>
      <c r="N37" s="38">
        <f t="shared" si="5"/>
        <v>0</v>
      </c>
      <c r="O37" s="38">
        <f t="shared" si="6"/>
        <v>0</v>
      </c>
      <c r="P37" s="70">
        <f t="shared" si="0"/>
        <v>0</v>
      </c>
    </row>
    <row r="38" spans="1:16" x14ac:dyDescent="0.25">
      <c r="A38" s="55"/>
      <c r="B38" s="117"/>
      <c r="C38" s="117"/>
      <c r="D38" s="117" t="s">
        <v>4</v>
      </c>
      <c r="E38" s="116">
        <v>0.75</v>
      </c>
      <c r="F38" s="118">
        <v>0.83333333333333337</v>
      </c>
      <c r="G38" s="133">
        <f t="shared" si="3"/>
        <v>2</v>
      </c>
      <c r="H38" s="117"/>
      <c r="I38" s="118"/>
      <c r="J38" s="118"/>
      <c r="K38" s="135">
        <f t="shared" si="4"/>
        <v>0</v>
      </c>
      <c r="M38" s="69">
        <f t="shared" si="1"/>
        <v>2</v>
      </c>
      <c r="N38" s="38">
        <f t="shared" si="5"/>
        <v>0</v>
      </c>
      <c r="O38" s="38">
        <f t="shared" si="6"/>
        <v>0</v>
      </c>
      <c r="P38" s="70">
        <f t="shared" si="0"/>
        <v>2.0000000000000009</v>
      </c>
    </row>
    <row r="39" spans="1:16" x14ac:dyDescent="0.25">
      <c r="A39" s="55"/>
      <c r="B39" s="117"/>
      <c r="C39" s="117"/>
      <c r="D39" s="117"/>
      <c r="E39" s="118"/>
      <c r="F39" s="118"/>
      <c r="G39" s="133">
        <f t="shared" si="3"/>
        <v>0</v>
      </c>
      <c r="H39" s="117"/>
      <c r="I39" s="118"/>
      <c r="J39" s="118"/>
      <c r="K39" s="135">
        <f t="shared" si="4"/>
        <v>0</v>
      </c>
      <c r="M39" s="69">
        <f t="shared" si="1"/>
        <v>0</v>
      </c>
      <c r="N39" s="38">
        <f t="shared" si="5"/>
        <v>0</v>
      </c>
      <c r="O39" s="38">
        <f t="shared" si="6"/>
        <v>0</v>
      </c>
      <c r="P39" s="70">
        <f t="shared" si="0"/>
        <v>0</v>
      </c>
    </row>
    <row r="40" spans="1:16" x14ac:dyDescent="0.25">
      <c r="A40" s="55"/>
      <c r="B40" s="117"/>
      <c r="C40" s="117"/>
      <c r="D40" s="117"/>
      <c r="E40" s="118"/>
      <c r="F40" s="118"/>
      <c r="G40" s="133">
        <f t="shared" si="3"/>
        <v>0</v>
      </c>
      <c r="H40" s="117"/>
      <c r="I40" s="118"/>
      <c r="J40" s="118"/>
      <c r="K40" s="135">
        <f t="shared" si="4"/>
        <v>0</v>
      </c>
      <c r="M40" s="69">
        <f t="shared" si="1"/>
        <v>0</v>
      </c>
      <c r="N40" s="38">
        <f t="shared" si="5"/>
        <v>0</v>
      </c>
      <c r="O40" s="38">
        <f t="shared" si="6"/>
        <v>0</v>
      </c>
      <c r="P40" s="70">
        <f t="shared" si="0"/>
        <v>0</v>
      </c>
    </row>
    <row r="41" spans="1:16" x14ac:dyDescent="0.25">
      <c r="A41" s="55"/>
      <c r="B41" s="117"/>
      <c r="C41" s="117"/>
      <c r="D41" s="117"/>
      <c r="E41" s="118"/>
      <c r="F41" s="118"/>
      <c r="G41" s="133">
        <f t="shared" si="3"/>
        <v>0</v>
      </c>
      <c r="H41" s="117"/>
      <c r="I41" s="118"/>
      <c r="J41" s="118"/>
      <c r="K41" s="135">
        <f t="shared" si="4"/>
        <v>0</v>
      </c>
      <c r="M41" s="69">
        <f t="shared" si="1"/>
        <v>0</v>
      </c>
      <c r="N41" s="38">
        <f t="shared" si="5"/>
        <v>0</v>
      </c>
      <c r="O41" s="38">
        <f t="shared" si="6"/>
        <v>0</v>
      </c>
      <c r="P41" s="70">
        <f t="shared" si="0"/>
        <v>0</v>
      </c>
    </row>
    <row r="42" spans="1:16" x14ac:dyDescent="0.25">
      <c r="A42" s="55"/>
      <c r="B42" s="117"/>
      <c r="C42" s="117"/>
      <c r="D42" s="117"/>
      <c r="E42" s="118"/>
      <c r="F42" s="118"/>
      <c r="G42" s="133">
        <f t="shared" si="3"/>
        <v>0</v>
      </c>
      <c r="H42" s="117"/>
      <c r="I42" s="118"/>
      <c r="J42" s="118"/>
      <c r="K42" s="135">
        <f t="shared" si="4"/>
        <v>0</v>
      </c>
      <c r="M42" s="69">
        <f t="shared" si="1"/>
        <v>0</v>
      </c>
      <c r="N42" s="38">
        <f t="shared" si="5"/>
        <v>0</v>
      </c>
      <c r="O42" s="38">
        <f t="shared" si="6"/>
        <v>0</v>
      </c>
      <c r="P42" s="70">
        <f t="shared" si="0"/>
        <v>0</v>
      </c>
    </row>
    <row r="43" spans="1:16" x14ac:dyDescent="0.25">
      <c r="A43" s="55"/>
      <c r="B43" s="117"/>
      <c r="C43" s="117"/>
      <c r="D43" s="117"/>
      <c r="E43" s="118"/>
      <c r="F43" s="118"/>
      <c r="G43" s="133">
        <f t="shared" si="3"/>
        <v>0</v>
      </c>
      <c r="H43" s="117"/>
      <c r="I43" s="118"/>
      <c r="J43" s="118"/>
      <c r="K43" s="135">
        <f t="shared" si="4"/>
        <v>0</v>
      </c>
      <c r="M43" s="69">
        <f t="shared" si="1"/>
        <v>0</v>
      </c>
      <c r="N43" s="38">
        <f t="shared" si="5"/>
        <v>0</v>
      </c>
      <c r="O43" s="38">
        <f t="shared" si="6"/>
        <v>0</v>
      </c>
      <c r="P43" s="70">
        <f t="shared" si="0"/>
        <v>0</v>
      </c>
    </row>
    <row r="44" spans="1:16" x14ac:dyDescent="0.25">
      <c r="A44" s="55"/>
      <c r="B44" s="117"/>
      <c r="C44" s="117"/>
      <c r="D44" s="117"/>
      <c r="E44" s="118"/>
      <c r="F44" s="118"/>
      <c r="G44" s="133">
        <f t="shared" si="3"/>
        <v>0</v>
      </c>
      <c r="H44" s="117"/>
      <c r="I44" s="118"/>
      <c r="J44" s="118"/>
      <c r="K44" s="135">
        <f t="shared" si="4"/>
        <v>0</v>
      </c>
      <c r="M44" s="69">
        <f t="shared" si="1"/>
        <v>0</v>
      </c>
      <c r="N44" s="38">
        <f t="shared" ref="N44:N69" si="7">SUMIFS(G44, D44, "Freitag")+SUMIFS(K44, H44, "Freitag")</f>
        <v>0</v>
      </c>
      <c r="O44" s="38">
        <f t="shared" ref="O44:O69" si="8">IF(AND(I44&lt;&gt;"", J44&lt;&gt;"", I44&lt;J44,I44&lt;TIME(8,30,0),J44&gt;TIME(8,0,0)),MAX(0,MIN(J44,TIME(10,0,0)) - MAX(I44, TIME(8,0,0))), 0)*24+IF(AND(E44&lt;&gt;"", F44&lt;&gt;"", E44&lt;F44,E44&lt;TIME(8,30,0),F44&gt;TIME(8,0,0)),MAX(0,MIN(F44,TIME(10,0,0)) - MAX(E44, TIME(8,0,0))), 0)*24</f>
        <v>0</v>
      </c>
      <c r="P44" s="70">
        <f t="shared" si="0"/>
        <v>0</v>
      </c>
    </row>
    <row r="45" spans="1:16" x14ac:dyDescent="0.25">
      <c r="A45" s="55"/>
      <c r="B45" s="117"/>
      <c r="C45" s="117"/>
      <c r="D45" s="117"/>
      <c r="E45" s="118"/>
      <c r="F45" s="118"/>
      <c r="G45" s="133">
        <f t="shared" si="3"/>
        <v>0</v>
      </c>
      <c r="H45" s="117"/>
      <c r="I45" s="118"/>
      <c r="J45" s="118"/>
      <c r="K45" s="135">
        <f t="shared" si="4"/>
        <v>0</v>
      </c>
      <c r="M45" s="69">
        <f t="shared" si="1"/>
        <v>0</v>
      </c>
      <c r="N45" s="38">
        <f t="shared" si="7"/>
        <v>0</v>
      </c>
      <c r="O45" s="38">
        <f t="shared" si="8"/>
        <v>0</v>
      </c>
      <c r="P45" s="70">
        <f t="shared" si="0"/>
        <v>0</v>
      </c>
    </row>
    <row r="46" spans="1:16" x14ac:dyDescent="0.25">
      <c r="A46" s="55"/>
      <c r="B46" s="117"/>
      <c r="C46" s="117"/>
      <c r="D46" s="117"/>
      <c r="E46" s="118"/>
      <c r="F46" s="118"/>
      <c r="G46" s="133">
        <f t="shared" si="3"/>
        <v>0</v>
      </c>
      <c r="H46" s="117"/>
      <c r="I46" s="118"/>
      <c r="J46" s="118"/>
      <c r="K46" s="135">
        <f t="shared" si="4"/>
        <v>0</v>
      </c>
      <c r="M46" s="69">
        <f t="shared" si="1"/>
        <v>0</v>
      </c>
      <c r="N46" s="38">
        <f t="shared" si="7"/>
        <v>0</v>
      </c>
      <c r="O46" s="38">
        <f t="shared" si="8"/>
        <v>0</v>
      </c>
      <c r="P46" s="70">
        <f t="shared" si="0"/>
        <v>0</v>
      </c>
    </row>
    <row r="47" spans="1:16" x14ac:dyDescent="0.25">
      <c r="A47" s="55"/>
      <c r="B47" s="117"/>
      <c r="C47" s="117"/>
      <c r="D47" s="117"/>
      <c r="E47" s="118"/>
      <c r="F47" s="118"/>
      <c r="G47" s="133">
        <f t="shared" si="3"/>
        <v>0</v>
      </c>
      <c r="H47" s="117"/>
      <c r="I47" s="118"/>
      <c r="J47" s="118"/>
      <c r="K47" s="135">
        <f t="shared" si="4"/>
        <v>0</v>
      </c>
      <c r="M47" s="69">
        <f t="shared" si="1"/>
        <v>0</v>
      </c>
      <c r="N47" s="38">
        <f t="shared" si="7"/>
        <v>0</v>
      </c>
      <c r="O47" s="38">
        <f t="shared" si="8"/>
        <v>0</v>
      </c>
      <c r="P47" s="70">
        <f t="shared" si="0"/>
        <v>0</v>
      </c>
    </row>
    <row r="48" spans="1:16" x14ac:dyDescent="0.25">
      <c r="A48" s="55"/>
      <c r="B48" s="117"/>
      <c r="C48" s="117"/>
      <c r="D48" s="117"/>
      <c r="E48" s="118"/>
      <c r="F48" s="118"/>
      <c r="G48" s="133">
        <f t="shared" si="3"/>
        <v>0</v>
      </c>
      <c r="H48" s="117"/>
      <c r="I48" s="118"/>
      <c r="J48" s="118"/>
      <c r="K48" s="135">
        <f t="shared" si="4"/>
        <v>0</v>
      </c>
      <c r="M48" s="69">
        <f t="shared" si="1"/>
        <v>0</v>
      </c>
      <c r="N48" s="38">
        <f t="shared" si="7"/>
        <v>0</v>
      </c>
      <c r="O48" s="38">
        <f t="shared" si="8"/>
        <v>0</v>
      </c>
      <c r="P48" s="70">
        <f t="shared" si="0"/>
        <v>0</v>
      </c>
    </row>
    <row r="49" spans="1:16" x14ac:dyDescent="0.25">
      <c r="A49" s="55"/>
      <c r="B49" s="47"/>
      <c r="C49" s="47"/>
      <c r="D49" s="117"/>
      <c r="E49" s="118"/>
      <c r="F49" s="118"/>
      <c r="G49" s="133">
        <f t="shared" si="3"/>
        <v>0</v>
      </c>
      <c r="H49" s="117"/>
      <c r="I49" s="118"/>
      <c r="J49" s="118"/>
      <c r="K49" s="135">
        <f t="shared" si="4"/>
        <v>0</v>
      </c>
      <c r="M49" s="69">
        <f t="shared" si="1"/>
        <v>0</v>
      </c>
      <c r="N49" s="38">
        <f t="shared" si="7"/>
        <v>0</v>
      </c>
      <c r="O49" s="38">
        <f t="shared" si="8"/>
        <v>0</v>
      </c>
      <c r="P49" s="70">
        <f t="shared" si="0"/>
        <v>0</v>
      </c>
    </row>
    <row r="50" spans="1:16" x14ac:dyDescent="0.25">
      <c r="A50" s="55"/>
      <c r="B50" s="47"/>
      <c r="C50" s="47"/>
      <c r="D50" s="117"/>
      <c r="E50" s="118"/>
      <c r="F50" s="118"/>
      <c r="G50" s="133">
        <f t="shared" si="3"/>
        <v>0</v>
      </c>
      <c r="H50" s="117"/>
      <c r="I50" s="118"/>
      <c r="J50" s="118"/>
      <c r="K50" s="135">
        <f t="shared" si="4"/>
        <v>0</v>
      </c>
      <c r="M50" s="69">
        <f t="shared" si="1"/>
        <v>0</v>
      </c>
      <c r="N50" s="38">
        <f t="shared" si="7"/>
        <v>0</v>
      </c>
      <c r="O50" s="38">
        <f t="shared" si="8"/>
        <v>0</v>
      </c>
      <c r="P50" s="70">
        <f t="shared" si="0"/>
        <v>0</v>
      </c>
    </row>
    <row r="51" spans="1:16" x14ac:dyDescent="0.25">
      <c r="A51" s="55"/>
      <c r="B51" s="47"/>
      <c r="C51" s="47"/>
      <c r="D51" s="117"/>
      <c r="E51" s="118"/>
      <c r="F51" s="118"/>
      <c r="G51" s="133">
        <f t="shared" si="3"/>
        <v>0</v>
      </c>
      <c r="H51" s="117"/>
      <c r="I51" s="118"/>
      <c r="J51" s="118"/>
      <c r="K51" s="135">
        <f t="shared" si="4"/>
        <v>0</v>
      </c>
      <c r="M51" s="69">
        <f t="shared" si="1"/>
        <v>0</v>
      </c>
      <c r="N51" s="38">
        <f t="shared" si="7"/>
        <v>0</v>
      </c>
      <c r="O51" s="38">
        <f t="shared" si="8"/>
        <v>0</v>
      </c>
      <c r="P51" s="70">
        <f t="shared" si="0"/>
        <v>0</v>
      </c>
    </row>
    <row r="52" spans="1:16" x14ac:dyDescent="0.25">
      <c r="A52" s="55"/>
      <c r="B52" s="47"/>
      <c r="C52" s="47"/>
      <c r="D52" s="117"/>
      <c r="E52" s="118"/>
      <c r="F52" s="118"/>
      <c r="G52" s="133">
        <f t="shared" si="3"/>
        <v>0</v>
      </c>
      <c r="H52" s="117"/>
      <c r="I52" s="118"/>
      <c r="J52" s="118"/>
      <c r="K52" s="135">
        <f t="shared" si="4"/>
        <v>0</v>
      </c>
      <c r="M52" s="69">
        <f t="shared" si="1"/>
        <v>0</v>
      </c>
      <c r="N52" s="38">
        <f t="shared" si="7"/>
        <v>0</v>
      </c>
      <c r="O52" s="38">
        <f t="shared" si="8"/>
        <v>0</v>
      </c>
      <c r="P52" s="70">
        <f t="shared" si="0"/>
        <v>0</v>
      </c>
    </row>
    <row r="53" spans="1:16" x14ac:dyDescent="0.25">
      <c r="A53" s="55"/>
      <c r="B53" s="47"/>
      <c r="C53" s="47"/>
      <c r="D53" s="117"/>
      <c r="E53" s="118"/>
      <c r="F53" s="118"/>
      <c r="G53" s="133">
        <f t="shared" si="3"/>
        <v>0</v>
      </c>
      <c r="H53" s="117"/>
      <c r="I53" s="118"/>
      <c r="J53" s="118"/>
      <c r="K53" s="135">
        <f t="shared" si="4"/>
        <v>0</v>
      </c>
      <c r="M53" s="69">
        <f t="shared" si="1"/>
        <v>0</v>
      </c>
      <c r="N53" s="38">
        <f t="shared" si="7"/>
        <v>0</v>
      </c>
      <c r="O53" s="38">
        <f t="shared" si="8"/>
        <v>0</v>
      </c>
      <c r="P53" s="70">
        <f t="shared" si="0"/>
        <v>0</v>
      </c>
    </row>
    <row r="54" spans="1:16" x14ac:dyDescent="0.25">
      <c r="A54" s="55"/>
      <c r="B54" s="47"/>
      <c r="C54" s="47"/>
      <c r="D54" s="117"/>
      <c r="E54" s="118"/>
      <c r="F54" s="118"/>
      <c r="G54" s="133">
        <f t="shared" si="3"/>
        <v>0</v>
      </c>
      <c r="H54" s="117"/>
      <c r="I54" s="118"/>
      <c r="J54" s="118"/>
      <c r="K54" s="135">
        <f t="shared" si="4"/>
        <v>0</v>
      </c>
      <c r="M54" s="69">
        <f t="shared" si="1"/>
        <v>0</v>
      </c>
      <c r="N54" s="38">
        <f t="shared" si="7"/>
        <v>0</v>
      </c>
      <c r="O54" s="38">
        <f t="shared" si="8"/>
        <v>0</v>
      </c>
      <c r="P54" s="70">
        <f t="shared" si="0"/>
        <v>0</v>
      </c>
    </row>
    <row r="55" spans="1:16" x14ac:dyDescent="0.25">
      <c r="A55" s="55"/>
      <c r="B55" s="47"/>
      <c r="C55" s="47"/>
      <c r="D55" s="117"/>
      <c r="E55" s="118"/>
      <c r="F55" s="118"/>
      <c r="G55" s="133">
        <f t="shared" si="3"/>
        <v>0</v>
      </c>
      <c r="H55" s="117"/>
      <c r="I55" s="118"/>
      <c r="J55" s="118"/>
      <c r="K55" s="135">
        <f t="shared" si="4"/>
        <v>0</v>
      </c>
      <c r="M55" s="69">
        <f t="shared" si="1"/>
        <v>0</v>
      </c>
      <c r="N55" s="38">
        <f t="shared" si="7"/>
        <v>0</v>
      </c>
      <c r="O55" s="38">
        <f t="shared" si="8"/>
        <v>0</v>
      </c>
      <c r="P55" s="70">
        <f t="shared" si="0"/>
        <v>0</v>
      </c>
    </row>
    <row r="56" spans="1:16" x14ac:dyDescent="0.25">
      <c r="A56" s="55"/>
      <c r="B56" s="47"/>
      <c r="C56" s="47"/>
      <c r="D56" s="117"/>
      <c r="E56" s="118"/>
      <c r="F56" s="118"/>
      <c r="G56" s="133">
        <f t="shared" si="3"/>
        <v>0</v>
      </c>
      <c r="H56" s="117"/>
      <c r="I56" s="118"/>
      <c r="J56" s="118"/>
      <c r="K56" s="135">
        <f t="shared" si="4"/>
        <v>0</v>
      </c>
      <c r="M56" s="69">
        <f t="shared" si="1"/>
        <v>0</v>
      </c>
      <c r="N56" s="38">
        <f t="shared" si="7"/>
        <v>0</v>
      </c>
      <c r="O56" s="38">
        <f t="shared" si="8"/>
        <v>0</v>
      </c>
      <c r="P56" s="70">
        <f t="shared" si="0"/>
        <v>0</v>
      </c>
    </row>
    <row r="57" spans="1:16" x14ac:dyDescent="0.25">
      <c r="A57" s="55"/>
      <c r="B57" s="47"/>
      <c r="C57" s="47"/>
      <c r="D57" s="117"/>
      <c r="E57" s="118"/>
      <c r="F57" s="118"/>
      <c r="G57" s="133">
        <f t="shared" si="3"/>
        <v>0</v>
      </c>
      <c r="H57" s="117"/>
      <c r="I57" s="118"/>
      <c r="J57" s="118"/>
      <c r="K57" s="135">
        <f t="shared" si="4"/>
        <v>0</v>
      </c>
      <c r="M57" s="69">
        <f t="shared" si="1"/>
        <v>0</v>
      </c>
      <c r="N57" s="38">
        <f t="shared" si="7"/>
        <v>0</v>
      </c>
      <c r="O57" s="38">
        <f t="shared" si="8"/>
        <v>0</v>
      </c>
      <c r="P57" s="70">
        <f t="shared" si="0"/>
        <v>0</v>
      </c>
    </row>
    <row r="58" spans="1:16" x14ac:dyDescent="0.25">
      <c r="A58" s="55"/>
      <c r="B58" s="47"/>
      <c r="C58" s="47"/>
      <c r="D58" s="117"/>
      <c r="E58" s="116"/>
      <c r="F58" s="118"/>
      <c r="G58" s="133">
        <f t="shared" si="3"/>
        <v>0</v>
      </c>
      <c r="H58" s="117"/>
      <c r="I58" s="118"/>
      <c r="J58" s="118"/>
      <c r="K58" s="135">
        <f t="shared" si="4"/>
        <v>0</v>
      </c>
      <c r="M58" s="69">
        <f t="shared" si="1"/>
        <v>0</v>
      </c>
      <c r="N58" s="38">
        <f t="shared" si="7"/>
        <v>0</v>
      </c>
      <c r="O58" s="38">
        <f t="shared" si="8"/>
        <v>0</v>
      </c>
      <c r="P58" s="70">
        <f t="shared" si="0"/>
        <v>0</v>
      </c>
    </row>
    <row r="59" spans="1:16" x14ac:dyDescent="0.25">
      <c r="A59" s="55"/>
      <c r="B59" s="47"/>
      <c r="C59" s="47"/>
      <c r="D59" s="117"/>
      <c r="E59" s="118"/>
      <c r="F59" s="118"/>
      <c r="G59" s="133">
        <f t="shared" si="3"/>
        <v>0</v>
      </c>
      <c r="H59" s="117"/>
      <c r="I59" s="118"/>
      <c r="J59" s="118"/>
      <c r="K59" s="135">
        <f t="shared" si="4"/>
        <v>0</v>
      </c>
      <c r="M59" s="69">
        <f t="shared" si="1"/>
        <v>0</v>
      </c>
      <c r="N59" s="38">
        <f t="shared" si="7"/>
        <v>0</v>
      </c>
      <c r="O59" s="38">
        <f t="shared" si="8"/>
        <v>0</v>
      </c>
      <c r="P59" s="70">
        <f t="shared" si="0"/>
        <v>0</v>
      </c>
    </row>
    <row r="60" spans="1:16" x14ac:dyDescent="0.25">
      <c r="A60" s="55"/>
      <c r="B60" s="47"/>
      <c r="C60" s="47"/>
      <c r="D60" s="117"/>
      <c r="E60" s="118"/>
      <c r="F60" s="118"/>
      <c r="G60" s="133">
        <f t="shared" si="3"/>
        <v>0</v>
      </c>
      <c r="H60" s="117"/>
      <c r="I60" s="118"/>
      <c r="J60" s="118"/>
      <c r="K60" s="135">
        <f t="shared" si="4"/>
        <v>0</v>
      </c>
      <c r="M60" s="69">
        <f t="shared" si="1"/>
        <v>0</v>
      </c>
      <c r="N60" s="38">
        <f t="shared" si="7"/>
        <v>0</v>
      </c>
      <c r="O60" s="38">
        <f t="shared" si="8"/>
        <v>0</v>
      </c>
      <c r="P60" s="70">
        <f t="shared" si="0"/>
        <v>0</v>
      </c>
    </row>
    <row r="61" spans="1:16" x14ac:dyDescent="0.25">
      <c r="A61" s="55"/>
      <c r="B61" s="47"/>
      <c r="C61" s="47"/>
      <c r="D61" s="117"/>
      <c r="E61" s="118"/>
      <c r="F61" s="118"/>
      <c r="G61" s="133">
        <f t="shared" si="3"/>
        <v>0</v>
      </c>
      <c r="H61" s="117"/>
      <c r="I61" s="118"/>
      <c r="J61" s="118"/>
      <c r="K61" s="135">
        <f t="shared" si="4"/>
        <v>0</v>
      </c>
      <c r="M61" s="69">
        <f t="shared" si="1"/>
        <v>0</v>
      </c>
      <c r="N61" s="38">
        <f t="shared" si="7"/>
        <v>0</v>
      </c>
      <c r="O61" s="38">
        <f t="shared" si="8"/>
        <v>0</v>
      </c>
      <c r="P61" s="70">
        <f t="shared" si="0"/>
        <v>0</v>
      </c>
    </row>
    <row r="62" spans="1:16" x14ac:dyDescent="0.25">
      <c r="A62" s="55"/>
      <c r="B62" s="47"/>
      <c r="C62" s="47"/>
      <c r="D62" s="117"/>
      <c r="E62" s="118"/>
      <c r="F62" s="118"/>
      <c r="G62" s="133">
        <f t="shared" si="3"/>
        <v>0</v>
      </c>
      <c r="H62" s="117"/>
      <c r="I62" s="118"/>
      <c r="J62" s="118"/>
      <c r="K62" s="135">
        <f t="shared" si="4"/>
        <v>0</v>
      </c>
      <c r="M62" s="69">
        <f t="shared" si="1"/>
        <v>0</v>
      </c>
      <c r="N62" s="38">
        <f t="shared" si="7"/>
        <v>0</v>
      </c>
      <c r="O62" s="38">
        <f t="shared" si="8"/>
        <v>0</v>
      </c>
      <c r="P62" s="70">
        <f t="shared" si="0"/>
        <v>0</v>
      </c>
    </row>
    <row r="63" spans="1:16" x14ac:dyDescent="0.25">
      <c r="A63" s="55"/>
      <c r="B63" s="47"/>
      <c r="C63" s="47"/>
      <c r="D63" s="117"/>
      <c r="E63" s="118"/>
      <c r="F63" s="118"/>
      <c r="G63" s="133">
        <f t="shared" si="3"/>
        <v>0</v>
      </c>
      <c r="H63" s="117"/>
      <c r="I63" s="118"/>
      <c r="J63" s="118"/>
      <c r="K63" s="135">
        <f t="shared" si="4"/>
        <v>0</v>
      </c>
      <c r="M63" s="69">
        <f t="shared" si="1"/>
        <v>0</v>
      </c>
      <c r="N63" s="38">
        <f t="shared" si="7"/>
        <v>0</v>
      </c>
      <c r="O63" s="38">
        <f t="shared" si="8"/>
        <v>0</v>
      </c>
      <c r="P63" s="70">
        <f t="shared" si="0"/>
        <v>0</v>
      </c>
    </row>
    <row r="64" spans="1:16" x14ac:dyDescent="0.25">
      <c r="A64" s="55"/>
      <c r="B64" s="47"/>
      <c r="C64" s="47"/>
      <c r="D64" s="117"/>
      <c r="E64" s="118"/>
      <c r="F64" s="118"/>
      <c r="G64" s="133">
        <f t="shared" si="3"/>
        <v>0</v>
      </c>
      <c r="H64" s="117"/>
      <c r="I64" s="118"/>
      <c r="J64" s="118"/>
      <c r="K64" s="135">
        <f t="shared" si="4"/>
        <v>0</v>
      </c>
      <c r="M64" s="69">
        <f t="shared" si="1"/>
        <v>0</v>
      </c>
      <c r="N64" s="38">
        <f t="shared" si="7"/>
        <v>0</v>
      </c>
      <c r="O64" s="38">
        <f t="shared" si="8"/>
        <v>0</v>
      </c>
      <c r="P64" s="70">
        <f t="shared" si="0"/>
        <v>0</v>
      </c>
    </row>
    <row r="65" spans="1:16" x14ac:dyDescent="0.25">
      <c r="A65" s="55"/>
      <c r="B65" s="47"/>
      <c r="C65" s="47"/>
      <c r="D65" s="117"/>
      <c r="E65" s="118"/>
      <c r="F65" s="118"/>
      <c r="G65" s="133">
        <f t="shared" si="3"/>
        <v>0</v>
      </c>
      <c r="H65" s="117"/>
      <c r="I65" s="118"/>
      <c r="J65" s="118"/>
      <c r="K65" s="135">
        <f t="shared" si="4"/>
        <v>0</v>
      </c>
      <c r="M65" s="69">
        <f t="shared" si="1"/>
        <v>0</v>
      </c>
      <c r="N65" s="38">
        <f t="shared" si="7"/>
        <v>0</v>
      </c>
      <c r="O65" s="38">
        <f t="shared" si="8"/>
        <v>0</v>
      </c>
      <c r="P65" s="70">
        <f t="shared" si="0"/>
        <v>0</v>
      </c>
    </row>
    <row r="66" spans="1:16" x14ac:dyDescent="0.25">
      <c r="A66" s="55"/>
      <c r="B66" s="47"/>
      <c r="C66" s="47"/>
      <c r="D66" s="117"/>
      <c r="E66" s="118"/>
      <c r="F66" s="118"/>
      <c r="G66" s="133">
        <f t="shared" si="3"/>
        <v>0</v>
      </c>
      <c r="H66" s="117"/>
      <c r="I66" s="118"/>
      <c r="J66" s="118"/>
      <c r="K66" s="135">
        <f t="shared" si="4"/>
        <v>0</v>
      </c>
      <c r="M66" s="69">
        <f t="shared" si="1"/>
        <v>0</v>
      </c>
      <c r="N66" s="38">
        <f t="shared" si="7"/>
        <v>0</v>
      </c>
      <c r="O66" s="38">
        <f t="shared" si="8"/>
        <v>0</v>
      </c>
      <c r="P66" s="70">
        <f t="shared" si="0"/>
        <v>0</v>
      </c>
    </row>
    <row r="67" spans="1:16" x14ac:dyDescent="0.25">
      <c r="A67" s="55"/>
      <c r="B67" s="47"/>
      <c r="C67" s="47"/>
      <c r="D67" s="117"/>
      <c r="E67" s="118"/>
      <c r="F67" s="118"/>
      <c r="G67" s="133">
        <f t="shared" si="3"/>
        <v>0</v>
      </c>
      <c r="H67" s="117"/>
      <c r="I67" s="118"/>
      <c r="J67" s="118"/>
      <c r="K67" s="135">
        <f t="shared" si="4"/>
        <v>0</v>
      </c>
      <c r="M67" s="69">
        <f t="shared" si="1"/>
        <v>0</v>
      </c>
      <c r="N67" s="38">
        <f t="shared" si="7"/>
        <v>0</v>
      </c>
      <c r="O67" s="38">
        <f t="shared" si="8"/>
        <v>0</v>
      </c>
      <c r="P67" s="70">
        <f t="shared" si="0"/>
        <v>0</v>
      </c>
    </row>
    <row r="68" spans="1:16" x14ac:dyDescent="0.25">
      <c r="A68" s="55"/>
      <c r="B68" s="47"/>
      <c r="C68" s="47"/>
      <c r="D68" s="117"/>
      <c r="E68" s="118"/>
      <c r="F68" s="118"/>
      <c r="G68" s="133">
        <f t="shared" si="3"/>
        <v>0</v>
      </c>
      <c r="H68" s="117"/>
      <c r="I68" s="116"/>
      <c r="J68" s="118"/>
      <c r="K68" s="135">
        <f t="shared" si="4"/>
        <v>0</v>
      </c>
      <c r="M68" s="69">
        <f t="shared" si="1"/>
        <v>0</v>
      </c>
      <c r="N68" s="38">
        <f t="shared" si="7"/>
        <v>0</v>
      </c>
      <c r="O68" s="38">
        <f t="shared" si="8"/>
        <v>0</v>
      </c>
      <c r="P68" s="70">
        <f t="shared" si="0"/>
        <v>0</v>
      </c>
    </row>
    <row r="69" spans="1:16" x14ac:dyDescent="0.25">
      <c r="A69" s="55"/>
      <c r="B69" s="47"/>
      <c r="C69" s="47"/>
      <c r="D69" s="117"/>
      <c r="E69" s="118"/>
      <c r="F69" s="118"/>
      <c r="G69" s="133">
        <f t="shared" si="3"/>
        <v>0</v>
      </c>
      <c r="H69" s="117"/>
      <c r="I69" s="118"/>
      <c r="J69" s="118"/>
      <c r="K69" s="135">
        <f t="shared" si="4"/>
        <v>0</v>
      </c>
      <c r="M69" s="69">
        <f t="shared" si="1"/>
        <v>0</v>
      </c>
      <c r="N69" s="38">
        <f t="shared" si="7"/>
        <v>0</v>
      </c>
      <c r="O69" s="38">
        <f t="shared" si="8"/>
        <v>0</v>
      </c>
      <c r="P69" s="70">
        <f t="shared" si="0"/>
        <v>0</v>
      </c>
    </row>
    <row r="70" spans="1:16" ht="15.75" thickBot="1" x14ac:dyDescent="0.3">
      <c r="A70" s="55"/>
      <c r="B70" s="47"/>
      <c r="C70" s="47"/>
      <c r="D70" s="117"/>
      <c r="E70" s="118"/>
      <c r="F70" s="118"/>
      <c r="G70" s="133">
        <f t="shared" ref="G70" si="9">((F70*24)-(E70*24))</f>
        <v>0</v>
      </c>
      <c r="H70" s="117"/>
      <c r="I70" s="118"/>
      <c r="J70" s="118"/>
      <c r="K70" s="137">
        <f t="shared" ref="K70" si="10">((J70*24)-(I70*24))</f>
        <v>0</v>
      </c>
      <c r="M70" s="69">
        <f t="shared" si="1"/>
        <v>0</v>
      </c>
      <c r="N70" s="71">
        <f t="shared" ref="N70" si="11">SUMIFS(G70, D70, "Freitag")+SUMIFS(K70, H70, "Freitag")</f>
        <v>0</v>
      </c>
      <c r="O70" s="71">
        <f t="shared" ref="O70" si="12">IF(AND(I70&lt;&gt;"", J70&lt;&gt;"", I70&lt;J70,I70&lt;TIME(8,30,0),J70&gt;TIME(8,0,0)),MAX(0,MIN(J70,TIME(10,0,0)) - MAX(I70, TIME(8,0,0))), 0)*24+IF(AND(E70&lt;&gt;"", F70&lt;&gt;"", E70&lt;F70,E70&lt;TIME(8,30,0),F70&gt;TIME(8,0,0)),MAX(0,MIN(F70,TIME(10,0,0)) - MAX(E70, TIME(8,0,0))), 0)*24</f>
        <v>0</v>
      </c>
      <c r="P70" s="70">
        <f t="shared" si="0"/>
        <v>0</v>
      </c>
    </row>
    <row r="71" spans="1:16" s="57" customFormat="1" ht="15.75" thickBot="1" x14ac:dyDescent="0.3">
      <c r="A71" s="56">
        <v>42923</v>
      </c>
      <c r="B71" s="75"/>
      <c r="C71" s="76"/>
      <c r="D71" s="76"/>
      <c r="E71" s="77"/>
      <c r="F71" s="77"/>
      <c r="G71" s="139">
        <f>SUBTOTAL(9,G12:G70)</f>
        <v>2</v>
      </c>
      <c r="H71" s="78"/>
      <c r="I71" s="78"/>
      <c r="J71" s="78"/>
      <c r="K71" s="138">
        <f>SUBTOTAL(9,K12:K70)</f>
        <v>0</v>
      </c>
      <c r="L71" s="30"/>
      <c r="M71" s="72">
        <f>SUBTOTAL(9,M12:M70)</f>
        <v>2</v>
      </c>
      <c r="N71" s="73">
        <f>SUBTOTAL(9,N12:N70)</f>
        <v>0</v>
      </c>
      <c r="O71" s="73">
        <f>SUBTOTAL(9,O12:O70)</f>
        <v>0</v>
      </c>
      <c r="P71" s="74">
        <f>SUBTOTAL(9,P12:P70)</f>
        <v>2.0000000000000009</v>
      </c>
    </row>
  </sheetData>
  <sheetProtection algorithmName="SHA-512" hashValue="/iPFUHlaJFl56U6n0eKI/PDxH0phfSucrCcPWJBhw8hDo5gXkjwBHW9fz+8ieeyJJrNdOjNv1nkkAZabCCGbXA==" saltValue="7RG4aKF1ROSuuuNFwrT/dw==" spinCount="100000" sheet="1" objects="1" scenarios="1" autoFilter="0"/>
  <autoFilter ref="B10:K70" xr:uid="{43116783-FE34-4DEC-9F40-7712E5DA7A1D}">
    <filterColumn colId="2" showButton="0"/>
    <filterColumn colId="3" showButton="0"/>
    <filterColumn colId="4" showButton="0"/>
    <filterColumn colId="6" showButton="0"/>
    <filterColumn colId="7" showButton="0"/>
    <filterColumn colId="8" showButton="0"/>
  </autoFilter>
  <mergeCells count="20">
    <mergeCell ref="N9:P9"/>
    <mergeCell ref="M9:M10"/>
    <mergeCell ref="B3:G3"/>
    <mergeCell ref="B4:G4"/>
    <mergeCell ref="B5:G5"/>
    <mergeCell ref="I5:K5"/>
    <mergeCell ref="I4:K4"/>
    <mergeCell ref="I3:K3"/>
    <mergeCell ref="M8:P8"/>
    <mergeCell ref="H10:K10"/>
    <mergeCell ref="A10:A11"/>
    <mergeCell ref="B10:B11"/>
    <mergeCell ref="C10:C11"/>
    <mergeCell ref="D10:G10"/>
    <mergeCell ref="B9:K9"/>
    <mergeCell ref="B2:K2"/>
    <mergeCell ref="B1:K1"/>
    <mergeCell ref="B7:K7"/>
    <mergeCell ref="B6:K6"/>
    <mergeCell ref="B8:K8"/>
  </mergeCells>
  <dataValidations count="2">
    <dataValidation type="list" allowBlank="1" showInputMessage="1" showErrorMessage="1" sqref="F12:F70 J12:J70" xr:uid="{06EF704D-B698-4598-BF94-F4A42DFC967C}">
      <formula1>INDIRECT(IF(D12="Freitag","Zeiten_Fr","Zeiten_MoDo"))</formula1>
    </dataValidation>
    <dataValidation type="list" allowBlank="1" showInputMessage="1" showErrorMessage="1" sqref="E12:E70 I12:I70" xr:uid="{20791B00-7271-40AA-8625-5DA4C85A85DF}">
      <formula1>INDIRECT(IF(D12="Freitag","Zeiten_Fr","Zeiten_MoDo"))</formula1>
    </dataValidation>
  </dataValidations>
  <hyperlinks>
    <hyperlink ref="I4" location="'Prüf-Übersicht'!A1" display="Prüf-Übersicht" xr:uid="{B6B2424F-3F92-44D0-862D-6A600EAC8B58}"/>
    <hyperlink ref="I3" location="'Verfügbarkeiten Ihrer Lehrenden'!A1" display="Schritt 1: Übersicht Ihrer Lehrpersonen" xr:uid="{04A03E90-FAD2-4E18-A7F1-851FCBB1FE12}"/>
    <hyperlink ref="I3:K3" location="'Übersicht Ihrer Lehrpersonen'!A1" display="Schritt 1: Übersicht Ihrer Lehrpersonen" xr:uid="{2CEB40EB-A05C-45D9-9682-B8594796B30F}"/>
    <hyperlink ref="I4:K4" location="'Prüf-Übersicht'!A1" display="Schritt 3: Prüf-Übersicht" xr:uid="{617096D3-BDF5-4904-A991-01B75D2B0CD3}"/>
  </hyperlinks>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56752EB7-943E-4607-A19E-427B65EF7D10}">
          <x14:formula1>
            <xm:f>Dropdown!#REF!</xm:f>
          </x14:formula1>
          <xm:sqref>D71 H71</xm:sqref>
        </x14:dataValidation>
        <x14:dataValidation type="list" allowBlank="1" showInputMessage="1" showErrorMessage="1" xr:uid="{14CB91B4-B01B-4ECD-942F-E47185D9DA8E}">
          <x14:formula1>
            <xm:f>Dropdown!$E$2:$E$50</xm:f>
          </x14:formula1>
          <xm:sqref>E71:F71 I71:J71</xm:sqref>
        </x14:dataValidation>
        <x14:dataValidation type="list" allowBlank="1" showInputMessage="1" showErrorMessage="1" xr:uid="{6801CE21-C043-444A-AEB7-BDB46ED7FB9F}">
          <x14:formula1>
            <xm:f>Dropdown!$B$2:$B$6</xm:f>
          </x14:formula1>
          <xm:sqref>D59:D70 D16:D37 D39:D57 H16:H67 H69:H70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P33"/>
  <sheetViews>
    <sheetView tabSelected="1" topLeftCell="B1" zoomScaleNormal="100" zoomScalePageLayoutView="53" workbookViewId="0">
      <pane ySplit="32" topLeftCell="A33" activePane="bottomLeft" state="frozen"/>
      <selection activeCell="B1" sqref="B1"/>
      <selection pane="bottomLeft" activeCell="B1" sqref="B1:N1"/>
    </sheetView>
  </sheetViews>
  <sheetFormatPr baseColWidth="10" defaultRowHeight="15" x14ac:dyDescent="0.25"/>
  <cols>
    <col min="1" max="1" width="10.5703125" style="1" hidden="1" customWidth="1"/>
    <col min="2" max="3" width="25.5703125" style="1" customWidth="1"/>
    <col min="4" max="8" width="18.7109375" style="1" customWidth="1"/>
    <col min="9" max="9" width="18.7109375" customWidth="1"/>
    <col min="10" max="10" width="15.5703125" hidden="1" customWidth="1"/>
    <col min="11" max="11" width="11.7109375" customWidth="1"/>
    <col min="12" max="12" width="11.7109375" style="1" customWidth="1"/>
    <col min="13" max="14" width="11.7109375" customWidth="1"/>
    <col min="15" max="15" width="15.28515625" customWidth="1"/>
    <col min="16" max="18" width="15.5703125" customWidth="1"/>
  </cols>
  <sheetData>
    <row r="1" spans="2:16" ht="21" x14ac:dyDescent="0.35">
      <c r="B1" s="184" t="s">
        <v>76</v>
      </c>
      <c r="C1" s="184"/>
      <c r="D1" s="184"/>
      <c r="E1" s="184"/>
      <c r="F1" s="184"/>
      <c r="G1" s="184"/>
      <c r="H1" s="184"/>
      <c r="I1" s="184"/>
      <c r="J1" s="184"/>
      <c r="K1" s="184"/>
      <c r="L1" s="184"/>
      <c r="M1" s="184"/>
      <c r="N1" s="184"/>
    </row>
    <row r="2" spans="2:16" ht="15" customHeight="1" x14ac:dyDescent="0.25">
      <c r="B2" s="184"/>
      <c r="C2" s="184"/>
      <c r="D2" s="184"/>
      <c r="E2" s="184"/>
      <c r="F2" s="184"/>
      <c r="G2" s="184"/>
      <c r="H2" s="184"/>
      <c r="I2" s="184"/>
      <c r="J2" s="184"/>
      <c r="K2" s="184"/>
      <c r="L2" s="184"/>
      <c r="M2" s="184"/>
      <c r="N2" s="184"/>
    </row>
    <row r="3" spans="2:16" ht="15" customHeight="1" x14ac:dyDescent="0.25">
      <c r="B3" s="189" t="s">
        <v>38</v>
      </c>
      <c r="C3" s="189"/>
      <c r="D3" s="189"/>
      <c r="E3" s="189"/>
      <c r="F3" s="189"/>
      <c r="G3" s="62"/>
      <c r="H3" s="185"/>
      <c r="I3" s="186"/>
      <c r="J3" s="186"/>
      <c r="K3" s="186"/>
      <c r="L3" s="186"/>
      <c r="M3" s="186"/>
      <c r="N3" s="186"/>
    </row>
    <row r="4" spans="2:16" ht="15" customHeight="1" x14ac:dyDescent="0.25">
      <c r="B4" s="189" t="s">
        <v>37</v>
      </c>
      <c r="C4" s="189"/>
      <c r="D4" s="189"/>
      <c r="E4" s="189"/>
      <c r="F4" s="189"/>
      <c r="G4" s="62" t="s">
        <v>45</v>
      </c>
      <c r="H4" s="180" t="s">
        <v>66</v>
      </c>
      <c r="I4" s="180"/>
      <c r="J4" s="180"/>
      <c r="K4" s="180"/>
      <c r="L4" s="180"/>
      <c r="M4" s="180"/>
      <c r="N4" s="180"/>
    </row>
    <row r="5" spans="2:16" ht="15" customHeight="1" x14ac:dyDescent="0.25">
      <c r="B5" s="190" t="s">
        <v>40</v>
      </c>
      <c r="C5" s="190"/>
      <c r="D5" s="190"/>
      <c r="E5" s="190"/>
      <c r="F5" s="190"/>
      <c r="G5" s="62" t="s">
        <v>45</v>
      </c>
      <c r="H5" s="187" t="s">
        <v>64</v>
      </c>
      <c r="I5" s="188"/>
      <c r="J5" s="188"/>
      <c r="K5" s="188"/>
      <c r="L5" s="188"/>
      <c r="M5" s="188"/>
      <c r="N5" s="188"/>
    </row>
    <row r="6" spans="2:16" ht="15" customHeight="1" x14ac:dyDescent="0.25">
      <c r="B6" s="193"/>
      <c r="C6" s="193"/>
      <c r="D6" s="193"/>
      <c r="E6" s="193"/>
      <c r="F6" s="193"/>
      <c r="G6" s="193"/>
      <c r="H6" s="193"/>
      <c r="I6" s="193"/>
      <c r="J6" s="193"/>
      <c r="K6" s="184"/>
      <c r="L6" s="184"/>
      <c r="M6" s="184"/>
      <c r="N6" s="184"/>
    </row>
    <row r="7" spans="2:16" ht="58.5" customHeight="1" x14ac:dyDescent="0.25">
      <c r="B7" s="191" t="s">
        <v>72</v>
      </c>
      <c r="C7" s="192"/>
      <c r="D7" s="192"/>
      <c r="E7" s="192"/>
      <c r="F7" s="192"/>
      <c r="G7" s="192"/>
      <c r="H7" s="192"/>
      <c r="I7" s="192"/>
      <c r="J7" s="192"/>
      <c r="K7" s="192"/>
      <c r="L7" s="192"/>
      <c r="M7" s="192"/>
      <c r="N7" s="192"/>
    </row>
    <row r="8" spans="2:16" x14ac:dyDescent="0.25">
      <c r="B8" s="192"/>
      <c r="C8" s="192"/>
      <c r="D8" s="192"/>
      <c r="E8" s="192"/>
      <c r="F8" s="192"/>
      <c r="G8" s="192"/>
      <c r="H8" s="192"/>
      <c r="I8" s="192"/>
      <c r="J8" s="192"/>
      <c r="K8" s="184"/>
      <c r="L8" s="184"/>
      <c r="M8" s="184"/>
      <c r="N8" s="184"/>
    </row>
    <row r="9" spans="2:16" ht="19.5" thickBot="1" x14ac:dyDescent="0.35">
      <c r="B9" s="194" t="s">
        <v>41</v>
      </c>
      <c r="C9" s="195"/>
      <c r="D9" s="195"/>
      <c r="E9" s="195"/>
      <c r="F9" s="195"/>
      <c r="G9" s="195"/>
      <c r="H9" s="195"/>
      <c r="I9" s="195"/>
      <c r="J9" s="195"/>
      <c r="K9" s="195"/>
      <c r="L9" s="195"/>
      <c r="M9" s="195"/>
      <c r="N9" s="195"/>
    </row>
    <row r="10" spans="2:16" ht="14.65" customHeight="1" x14ac:dyDescent="0.25">
      <c r="B10" s="196" t="s">
        <v>1</v>
      </c>
      <c r="C10" s="150" t="s">
        <v>2</v>
      </c>
      <c r="D10" s="150" t="s">
        <v>25</v>
      </c>
      <c r="E10" s="159" t="s">
        <v>39</v>
      </c>
      <c r="F10" s="159" t="s">
        <v>69</v>
      </c>
      <c r="G10" s="159" t="s">
        <v>67</v>
      </c>
      <c r="H10" s="159" t="s">
        <v>70</v>
      </c>
      <c r="I10" s="159" t="s">
        <v>68</v>
      </c>
      <c r="J10" s="123"/>
      <c r="K10" s="150" t="s">
        <v>27</v>
      </c>
      <c r="L10" s="150"/>
      <c r="M10" s="150"/>
      <c r="N10" s="151"/>
      <c r="P10" s="1"/>
    </row>
    <row r="11" spans="2:16" ht="14.65" customHeight="1" x14ac:dyDescent="0.25">
      <c r="B11" s="197"/>
      <c r="C11" s="152"/>
      <c r="D11" s="152"/>
      <c r="E11" s="160"/>
      <c r="F11" s="160"/>
      <c r="G11" s="160"/>
      <c r="H11" s="160"/>
      <c r="I11" s="160"/>
      <c r="J11" s="124"/>
      <c r="K11" s="148" t="s">
        <v>63</v>
      </c>
      <c r="L11" s="152" t="s">
        <v>26</v>
      </c>
      <c r="M11" s="152"/>
      <c r="N11" s="153"/>
      <c r="P11" s="1"/>
    </row>
    <row r="12" spans="2:16" ht="25.5" x14ac:dyDescent="0.25">
      <c r="B12" s="197"/>
      <c r="C12" s="152"/>
      <c r="D12" s="152"/>
      <c r="E12" s="160"/>
      <c r="F12" s="160"/>
      <c r="G12" s="160"/>
      <c r="H12" s="160"/>
      <c r="I12" s="160"/>
      <c r="J12" s="124"/>
      <c r="K12" s="149"/>
      <c r="L12" s="124" t="s">
        <v>7</v>
      </c>
      <c r="M12" s="124" t="s">
        <v>58</v>
      </c>
      <c r="N12" s="126" t="s">
        <v>59</v>
      </c>
      <c r="P12" s="1"/>
    </row>
    <row r="13" spans="2:16" ht="20.45" customHeight="1" thickBot="1" x14ac:dyDescent="0.3">
      <c r="B13" s="198"/>
      <c r="C13" s="199"/>
      <c r="D13" s="91" t="s">
        <v>19</v>
      </c>
      <c r="E13" s="91" t="s">
        <v>18</v>
      </c>
      <c r="F13" s="132" t="s">
        <v>77</v>
      </c>
      <c r="G13" s="132" t="s">
        <v>18</v>
      </c>
      <c r="H13" s="132" t="s">
        <v>19</v>
      </c>
      <c r="I13" s="90" t="s">
        <v>77</v>
      </c>
      <c r="J13" s="91"/>
      <c r="K13" s="91" t="s">
        <v>46</v>
      </c>
      <c r="L13" s="91" t="s">
        <v>46</v>
      </c>
      <c r="M13" s="104" t="s">
        <v>46</v>
      </c>
      <c r="N13" s="92" t="s">
        <v>46</v>
      </c>
    </row>
    <row r="14" spans="2:16" x14ac:dyDescent="0.25">
      <c r="B14" s="86" t="str">
        <f>IF('Übersicht Ihrer Lehrpersonen'!B14="", "", 'Übersicht Ihrer Lehrpersonen'!B14)</f>
        <v/>
      </c>
      <c r="C14" s="27" t="str">
        <f>IF('Übersicht Ihrer Lehrpersonen'!B14="", "",'Übersicht Ihrer Lehrpersonen'!C14)</f>
        <v/>
      </c>
      <c r="D14" s="27" t="str">
        <f>IF('Übersicht Ihrer Lehrpersonen'!D14="", "",'Übersicht Ihrer Lehrpersonen'!D14)</f>
        <v/>
      </c>
      <c r="E14" s="28" t="str">
        <f>IF('Übersicht Ihrer Lehrpersonen'!E14="", "",'Übersicht Ihrer Lehrpersonen'!E14)</f>
        <v>ja, überwiegend</v>
      </c>
      <c r="F14" s="130">
        <f>IF('Übersicht Ihrer Lehrpersonen'!F14="", "",'Übersicht Ihrer Lehrpersonen'!F14)</f>
        <v>0</v>
      </c>
      <c r="G14" s="28" t="str">
        <f>IF('Übersicht Ihrer Lehrpersonen'!G14="", "",'Übersicht Ihrer Lehrpersonen'!G14)</f>
        <v>nein</v>
      </c>
      <c r="H14" s="27" t="str">
        <f>IF('Übersicht Ihrer Lehrpersonen'!H14="", "",'Übersicht Ihrer Lehrpersonen'!H14)</f>
        <v/>
      </c>
      <c r="I14" s="130">
        <f>IF('Übersicht Ihrer Lehrpersonen'!I14="", "",'Übersicht Ihrer Lehrpersonen'!I14)</f>
        <v>0</v>
      </c>
      <c r="J14" s="13"/>
      <c r="K14" s="37">
        <f>IF('Übersicht Ihrer Lehrpersonen'!K14="", "",'Übersicht Ihrer Lehrpersonen'!K14)</f>
        <v>0</v>
      </c>
      <c r="L14" s="11">
        <f>IF('Übersicht Ihrer Lehrpersonen'!L14="", "",'Übersicht Ihrer Lehrpersonen'!L14)</f>
        <v>0</v>
      </c>
      <c r="M14" s="11">
        <f>IF('Übersicht Ihrer Lehrpersonen'!M14="", "",'Übersicht Ihrer Lehrpersonen'!M14)</f>
        <v>0</v>
      </c>
      <c r="N14" s="14">
        <f>IF('Übersicht Ihrer Lehrpersonen'!N14="", "",'Übersicht Ihrer Lehrpersonen'!N14)</f>
        <v>0</v>
      </c>
    </row>
    <row r="15" spans="2:16" x14ac:dyDescent="0.25">
      <c r="B15" s="86" t="str">
        <f>IF('Übersicht Ihrer Lehrpersonen'!B15="", "", 'Übersicht Ihrer Lehrpersonen'!B15)</f>
        <v/>
      </c>
      <c r="C15" s="27" t="str">
        <f>IF('Übersicht Ihrer Lehrpersonen'!B15="", "",'Übersicht Ihrer Lehrpersonen'!C15)</f>
        <v/>
      </c>
      <c r="D15" s="27" t="str">
        <f>IF('Übersicht Ihrer Lehrpersonen'!D15="", "",'Übersicht Ihrer Lehrpersonen'!D15)</f>
        <v/>
      </c>
      <c r="E15" s="28" t="str">
        <f>IF('Übersicht Ihrer Lehrpersonen'!E15="", "",'Übersicht Ihrer Lehrpersonen'!E15)</f>
        <v>ja, überwiegend</v>
      </c>
      <c r="F15" s="130">
        <f>IF('Übersicht Ihrer Lehrpersonen'!F15="", "",'Übersicht Ihrer Lehrpersonen'!F15)</f>
        <v>0</v>
      </c>
      <c r="G15" s="28" t="str">
        <f>IF('Übersicht Ihrer Lehrpersonen'!G15="", "",'Übersicht Ihrer Lehrpersonen'!G15)</f>
        <v>nein</v>
      </c>
      <c r="H15" s="27" t="str">
        <f>IF('Übersicht Ihrer Lehrpersonen'!H15="", "",'Übersicht Ihrer Lehrpersonen'!H15)</f>
        <v/>
      </c>
      <c r="I15" s="130">
        <f>IF('Übersicht Ihrer Lehrpersonen'!I15="", "",'Übersicht Ihrer Lehrpersonen'!I15)</f>
        <v>0</v>
      </c>
      <c r="J15" s="13"/>
      <c r="K15" s="37">
        <f>IF('Übersicht Ihrer Lehrpersonen'!K15="", "",'Übersicht Ihrer Lehrpersonen'!K15)</f>
        <v>0</v>
      </c>
      <c r="L15" s="12">
        <f>IF('Übersicht Ihrer Lehrpersonen'!L15="", "",'Übersicht Ihrer Lehrpersonen'!L15)</f>
        <v>0</v>
      </c>
      <c r="M15" s="12">
        <f>IF('Übersicht Ihrer Lehrpersonen'!M15="", "",'Übersicht Ihrer Lehrpersonen'!M15)</f>
        <v>0</v>
      </c>
      <c r="N15" s="87">
        <f>IF('Übersicht Ihrer Lehrpersonen'!N15="", "",'Übersicht Ihrer Lehrpersonen'!N15)</f>
        <v>0</v>
      </c>
    </row>
    <row r="16" spans="2:16" x14ac:dyDescent="0.25">
      <c r="B16" s="86" t="str">
        <f>IF('Übersicht Ihrer Lehrpersonen'!B16="", "", 'Übersicht Ihrer Lehrpersonen'!B16)</f>
        <v/>
      </c>
      <c r="C16" s="27" t="str">
        <f>IF('Übersicht Ihrer Lehrpersonen'!B16="", "",'Übersicht Ihrer Lehrpersonen'!C16)</f>
        <v/>
      </c>
      <c r="D16" s="27" t="str">
        <f>IF('Übersicht Ihrer Lehrpersonen'!D16="", "",'Übersicht Ihrer Lehrpersonen'!D16)</f>
        <v/>
      </c>
      <c r="E16" s="28" t="str">
        <f>IF('Übersicht Ihrer Lehrpersonen'!E16="", "",'Übersicht Ihrer Lehrpersonen'!E16)</f>
        <v>ja, überwiegend</v>
      </c>
      <c r="F16" s="130">
        <f>IF('Übersicht Ihrer Lehrpersonen'!F16="", "",'Übersicht Ihrer Lehrpersonen'!F16)</f>
        <v>0</v>
      </c>
      <c r="G16" s="28" t="str">
        <f>IF('Übersicht Ihrer Lehrpersonen'!G16="", "",'Übersicht Ihrer Lehrpersonen'!G16)</f>
        <v>nein</v>
      </c>
      <c r="H16" s="27" t="str">
        <f>IF('Übersicht Ihrer Lehrpersonen'!H16="", "",'Übersicht Ihrer Lehrpersonen'!H16)</f>
        <v/>
      </c>
      <c r="I16" s="130">
        <f>IF('Übersicht Ihrer Lehrpersonen'!I16="", "",'Übersicht Ihrer Lehrpersonen'!I16)</f>
        <v>0</v>
      </c>
      <c r="J16" s="13"/>
      <c r="K16" s="37">
        <f>IF('Übersicht Ihrer Lehrpersonen'!K16="", "",'Übersicht Ihrer Lehrpersonen'!K16)</f>
        <v>0</v>
      </c>
      <c r="L16" s="12">
        <f>IF('Übersicht Ihrer Lehrpersonen'!L16="", "",'Übersicht Ihrer Lehrpersonen'!L16)</f>
        <v>0</v>
      </c>
      <c r="M16" s="12">
        <f>IF('Übersicht Ihrer Lehrpersonen'!M16="", "",'Übersicht Ihrer Lehrpersonen'!M16)</f>
        <v>0</v>
      </c>
      <c r="N16" s="87">
        <f>IF('Übersicht Ihrer Lehrpersonen'!N16="", "",'Übersicht Ihrer Lehrpersonen'!N16)</f>
        <v>0</v>
      </c>
    </row>
    <row r="17" spans="2:14" x14ac:dyDescent="0.25">
      <c r="B17" s="86" t="str">
        <f>IF('Übersicht Ihrer Lehrpersonen'!B17="", "", 'Übersicht Ihrer Lehrpersonen'!B17)</f>
        <v/>
      </c>
      <c r="C17" s="27" t="str">
        <f>IF('Übersicht Ihrer Lehrpersonen'!B17="", "",'Übersicht Ihrer Lehrpersonen'!C17)</f>
        <v/>
      </c>
      <c r="D17" s="27" t="str">
        <f>IF('Übersicht Ihrer Lehrpersonen'!D17="", "",'Übersicht Ihrer Lehrpersonen'!D17)</f>
        <v/>
      </c>
      <c r="E17" s="28" t="str">
        <f>IF('Übersicht Ihrer Lehrpersonen'!E17="", "",'Übersicht Ihrer Lehrpersonen'!E17)</f>
        <v>ja, überwiegend</v>
      </c>
      <c r="F17" s="130">
        <f>IF('Übersicht Ihrer Lehrpersonen'!F17="", "",'Übersicht Ihrer Lehrpersonen'!F17)</f>
        <v>0</v>
      </c>
      <c r="G17" s="28" t="str">
        <f>IF('Übersicht Ihrer Lehrpersonen'!G17="", "",'Übersicht Ihrer Lehrpersonen'!G17)</f>
        <v>nein</v>
      </c>
      <c r="H17" s="27" t="str">
        <f>IF('Übersicht Ihrer Lehrpersonen'!H17="", "",'Übersicht Ihrer Lehrpersonen'!H17)</f>
        <v/>
      </c>
      <c r="I17" s="130">
        <f>IF('Übersicht Ihrer Lehrpersonen'!I17="", "",'Übersicht Ihrer Lehrpersonen'!I17)</f>
        <v>0</v>
      </c>
      <c r="J17" s="13"/>
      <c r="K17" s="37">
        <f>IF('Übersicht Ihrer Lehrpersonen'!K17="", "",'Übersicht Ihrer Lehrpersonen'!K17)</f>
        <v>0</v>
      </c>
      <c r="L17" s="12">
        <f>IF('Übersicht Ihrer Lehrpersonen'!L17="", "",'Übersicht Ihrer Lehrpersonen'!L17)</f>
        <v>0</v>
      </c>
      <c r="M17" s="12">
        <f>IF('Übersicht Ihrer Lehrpersonen'!M17="", "",'Übersicht Ihrer Lehrpersonen'!M17)</f>
        <v>0</v>
      </c>
      <c r="N17" s="87">
        <f>IF('Übersicht Ihrer Lehrpersonen'!N17="", "",'Übersicht Ihrer Lehrpersonen'!N17)</f>
        <v>0</v>
      </c>
    </row>
    <row r="18" spans="2:14" x14ac:dyDescent="0.25">
      <c r="B18" s="86" t="str">
        <f>IF('Übersicht Ihrer Lehrpersonen'!B18="", "", 'Übersicht Ihrer Lehrpersonen'!B18)</f>
        <v/>
      </c>
      <c r="C18" s="27" t="str">
        <f>IF('Übersicht Ihrer Lehrpersonen'!B18="", "",'Übersicht Ihrer Lehrpersonen'!C18)</f>
        <v/>
      </c>
      <c r="D18" s="27" t="str">
        <f>IF('Übersicht Ihrer Lehrpersonen'!D18="", "",'Übersicht Ihrer Lehrpersonen'!D18)</f>
        <v/>
      </c>
      <c r="E18" s="28" t="str">
        <f>IF('Übersicht Ihrer Lehrpersonen'!E18="", "",'Übersicht Ihrer Lehrpersonen'!E18)</f>
        <v>ja, überwiegend</v>
      </c>
      <c r="F18" s="130">
        <f>IF('Übersicht Ihrer Lehrpersonen'!F18="", "",'Übersicht Ihrer Lehrpersonen'!F18)</f>
        <v>0</v>
      </c>
      <c r="G18" s="28" t="str">
        <f>IF('Übersicht Ihrer Lehrpersonen'!G18="", "",'Übersicht Ihrer Lehrpersonen'!G18)</f>
        <v>nein</v>
      </c>
      <c r="H18" s="27" t="str">
        <f>IF('Übersicht Ihrer Lehrpersonen'!H18="", "",'Übersicht Ihrer Lehrpersonen'!H18)</f>
        <v/>
      </c>
      <c r="I18" s="130">
        <f>IF('Übersicht Ihrer Lehrpersonen'!I18="", "",'Übersicht Ihrer Lehrpersonen'!I18)</f>
        <v>0</v>
      </c>
      <c r="J18" s="13"/>
      <c r="K18" s="37">
        <f>IF('Übersicht Ihrer Lehrpersonen'!K18="", "",'Übersicht Ihrer Lehrpersonen'!K18)</f>
        <v>0</v>
      </c>
      <c r="L18" s="12">
        <f>IF('Übersicht Ihrer Lehrpersonen'!L18="", "",'Übersicht Ihrer Lehrpersonen'!L18)</f>
        <v>0</v>
      </c>
      <c r="M18" s="12">
        <f>IF('Übersicht Ihrer Lehrpersonen'!M18="", "",'Übersicht Ihrer Lehrpersonen'!M18)</f>
        <v>0</v>
      </c>
      <c r="N18" s="87">
        <f>IF('Übersicht Ihrer Lehrpersonen'!N18="", "",'Übersicht Ihrer Lehrpersonen'!N18)</f>
        <v>0</v>
      </c>
    </row>
    <row r="19" spans="2:14" x14ac:dyDescent="0.25">
      <c r="B19" s="86" t="str">
        <f>IF('Übersicht Ihrer Lehrpersonen'!B19="", "", 'Übersicht Ihrer Lehrpersonen'!B19)</f>
        <v/>
      </c>
      <c r="C19" s="27" t="str">
        <f>IF('Übersicht Ihrer Lehrpersonen'!B19="", "",'Übersicht Ihrer Lehrpersonen'!C19)</f>
        <v/>
      </c>
      <c r="D19" s="27" t="str">
        <f>IF('Übersicht Ihrer Lehrpersonen'!D19="", "",'Übersicht Ihrer Lehrpersonen'!D19)</f>
        <v/>
      </c>
      <c r="E19" s="28" t="str">
        <f>IF('Übersicht Ihrer Lehrpersonen'!E19="", "",'Übersicht Ihrer Lehrpersonen'!E19)</f>
        <v>ja, überwiegend</v>
      </c>
      <c r="F19" s="130">
        <f>IF('Übersicht Ihrer Lehrpersonen'!F19="", "",'Übersicht Ihrer Lehrpersonen'!F19)</f>
        <v>0</v>
      </c>
      <c r="G19" s="28" t="str">
        <f>IF('Übersicht Ihrer Lehrpersonen'!G19="", "",'Übersicht Ihrer Lehrpersonen'!G19)</f>
        <v>nein</v>
      </c>
      <c r="H19" s="27" t="str">
        <f>IF('Übersicht Ihrer Lehrpersonen'!H19="", "",'Übersicht Ihrer Lehrpersonen'!H19)</f>
        <v/>
      </c>
      <c r="I19" s="130">
        <f>IF('Übersicht Ihrer Lehrpersonen'!I19="", "",'Übersicht Ihrer Lehrpersonen'!I19)</f>
        <v>0</v>
      </c>
      <c r="J19" s="13"/>
      <c r="K19" s="37">
        <f>IF('Übersicht Ihrer Lehrpersonen'!K19="", "",'Übersicht Ihrer Lehrpersonen'!K19)</f>
        <v>0</v>
      </c>
      <c r="L19" s="12">
        <f>IF('Übersicht Ihrer Lehrpersonen'!L19="", "",'Übersicht Ihrer Lehrpersonen'!L19)</f>
        <v>0</v>
      </c>
      <c r="M19" s="12">
        <f>IF('Übersicht Ihrer Lehrpersonen'!M19="", "",'Übersicht Ihrer Lehrpersonen'!M19)</f>
        <v>0</v>
      </c>
      <c r="N19" s="87">
        <f>IF('Übersicht Ihrer Lehrpersonen'!N19="", "",'Übersicht Ihrer Lehrpersonen'!N19)</f>
        <v>0</v>
      </c>
    </row>
    <row r="20" spans="2:14" x14ac:dyDescent="0.25">
      <c r="B20" s="86" t="str">
        <f>IF('Übersicht Ihrer Lehrpersonen'!B20="", "", 'Übersicht Ihrer Lehrpersonen'!B20)</f>
        <v/>
      </c>
      <c r="C20" s="27" t="str">
        <f>IF('Übersicht Ihrer Lehrpersonen'!B20="", "",'Übersicht Ihrer Lehrpersonen'!C20)</f>
        <v/>
      </c>
      <c r="D20" s="27" t="str">
        <f>IF('Übersicht Ihrer Lehrpersonen'!D20="", "",'Übersicht Ihrer Lehrpersonen'!D20)</f>
        <v/>
      </c>
      <c r="E20" s="28" t="str">
        <f>IF('Übersicht Ihrer Lehrpersonen'!E20="", "",'Übersicht Ihrer Lehrpersonen'!E20)</f>
        <v>ja, überwiegend</v>
      </c>
      <c r="F20" s="130">
        <f>IF('Übersicht Ihrer Lehrpersonen'!F20="", "",'Übersicht Ihrer Lehrpersonen'!F20)</f>
        <v>0</v>
      </c>
      <c r="G20" s="28" t="str">
        <f>IF('Übersicht Ihrer Lehrpersonen'!G20="", "",'Übersicht Ihrer Lehrpersonen'!G20)</f>
        <v>nein</v>
      </c>
      <c r="H20" s="27" t="str">
        <f>IF('Übersicht Ihrer Lehrpersonen'!H20="", "",'Übersicht Ihrer Lehrpersonen'!H20)</f>
        <v/>
      </c>
      <c r="I20" s="130">
        <f>IF('Übersicht Ihrer Lehrpersonen'!I20="", "",'Übersicht Ihrer Lehrpersonen'!I20)</f>
        <v>0</v>
      </c>
      <c r="J20" s="13"/>
      <c r="K20" s="37">
        <f>IF('Übersicht Ihrer Lehrpersonen'!K20="", "",'Übersicht Ihrer Lehrpersonen'!K20)</f>
        <v>0</v>
      </c>
      <c r="L20" s="12">
        <f>IF('Übersicht Ihrer Lehrpersonen'!L20="", "",'Übersicht Ihrer Lehrpersonen'!L20)</f>
        <v>0</v>
      </c>
      <c r="M20" s="12">
        <f>IF('Übersicht Ihrer Lehrpersonen'!M20="", "",'Übersicht Ihrer Lehrpersonen'!M20)</f>
        <v>0</v>
      </c>
      <c r="N20" s="87">
        <f>IF('Übersicht Ihrer Lehrpersonen'!N20="", "",'Übersicht Ihrer Lehrpersonen'!N20)</f>
        <v>0</v>
      </c>
    </row>
    <row r="21" spans="2:14" x14ac:dyDescent="0.25">
      <c r="B21" s="86" t="str">
        <f>IF('Übersicht Ihrer Lehrpersonen'!B21="", "", 'Übersicht Ihrer Lehrpersonen'!B21)</f>
        <v/>
      </c>
      <c r="C21" s="27" t="str">
        <f>IF('Übersicht Ihrer Lehrpersonen'!B21="", "",'Übersicht Ihrer Lehrpersonen'!C21)</f>
        <v/>
      </c>
      <c r="D21" s="27" t="str">
        <f>IF('Übersicht Ihrer Lehrpersonen'!D21="", "",'Übersicht Ihrer Lehrpersonen'!D21)</f>
        <v/>
      </c>
      <c r="E21" s="28" t="str">
        <f>IF('Übersicht Ihrer Lehrpersonen'!E21="", "",'Übersicht Ihrer Lehrpersonen'!E21)</f>
        <v>ja, überwiegend</v>
      </c>
      <c r="F21" s="130">
        <f>IF('Übersicht Ihrer Lehrpersonen'!F21="", "",'Übersicht Ihrer Lehrpersonen'!F21)</f>
        <v>0</v>
      </c>
      <c r="G21" s="28" t="str">
        <f>IF('Übersicht Ihrer Lehrpersonen'!G21="", "",'Übersicht Ihrer Lehrpersonen'!G21)</f>
        <v>nein</v>
      </c>
      <c r="H21" s="27" t="str">
        <f>IF('Übersicht Ihrer Lehrpersonen'!H21="", "",'Übersicht Ihrer Lehrpersonen'!H21)</f>
        <v/>
      </c>
      <c r="I21" s="130">
        <f>IF('Übersicht Ihrer Lehrpersonen'!I21="", "",'Übersicht Ihrer Lehrpersonen'!I21)</f>
        <v>0</v>
      </c>
      <c r="J21" s="13"/>
      <c r="K21" s="37">
        <f>IF('Übersicht Ihrer Lehrpersonen'!K21="", "",'Übersicht Ihrer Lehrpersonen'!K21)</f>
        <v>0</v>
      </c>
      <c r="L21" s="12">
        <f>IF('Übersicht Ihrer Lehrpersonen'!L21="", "",'Übersicht Ihrer Lehrpersonen'!L21)</f>
        <v>0</v>
      </c>
      <c r="M21" s="12">
        <f>IF('Übersicht Ihrer Lehrpersonen'!M21="", "",'Übersicht Ihrer Lehrpersonen'!M21)</f>
        <v>0</v>
      </c>
      <c r="N21" s="87">
        <f>IF('Übersicht Ihrer Lehrpersonen'!N21="", "",'Übersicht Ihrer Lehrpersonen'!N21)</f>
        <v>0</v>
      </c>
    </row>
    <row r="22" spans="2:14" x14ac:dyDescent="0.25">
      <c r="B22" s="86" t="str">
        <f>IF('Übersicht Ihrer Lehrpersonen'!B22="", "", 'Übersicht Ihrer Lehrpersonen'!B22)</f>
        <v/>
      </c>
      <c r="C22" s="27" t="str">
        <f>IF('Übersicht Ihrer Lehrpersonen'!B22="", "",'Übersicht Ihrer Lehrpersonen'!C22)</f>
        <v/>
      </c>
      <c r="D22" s="27" t="str">
        <f>IF('Übersicht Ihrer Lehrpersonen'!D22="", "",'Übersicht Ihrer Lehrpersonen'!D22)</f>
        <v/>
      </c>
      <c r="E22" s="28" t="str">
        <f>IF('Übersicht Ihrer Lehrpersonen'!E22="", "",'Übersicht Ihrer Lehrpersonen'!E22)</f>
        <v>ja, überwiegend</v>
      </c>
      <c r="F22" s="130">
        <f>IF('Übersicht Ihrer Lehrpersonen'!F22="", "",'Übersicht Ihrer Lehrpersonen'!F22)</f>
        <v>0</v>
      </c>
      <c r="G22" s="28" t="str">
        <f>IF('Übersicht Ihrer Lehrpersonen'!G22="", "",'Übersicht Ihrer Lehrpersonen'!G22)</f>
        <v>nein</v>
      </c>
      <c r="H22" s="27" t="str">
        <f>IF('Übersicht Ihrer Lehrpersonen'!H22="", "",'Übersicht Ihrer Lehrpersonen'!H22)</f>
        <v/>
      </c>
      <c r="I22" s="130">
        <f>IF('Übersicht Ihrer Lehrpersonen'!I22="", "",'Übersicht Ihrer Lehrpersonen'!I22)</f>
        <v>0</v>
      </c>
      <c r="J22" s="13"/>
      <c r="K22" s="37">
        <f>'Übersicht Ihrer Lehrpersonen'!K22</f>
        <v>0</v>
      </c>
      <c r="L22" s="12">
        <f>IF('Übersicht Ihrer Lehrpersonen'!L22="", "",'Übersicht Ihrer Lehrpersonen'!L22)</f>
        <v>0</v>
      </c>
      <c r="M22" s="12">
        <f>IF('Übersicht Ihrer Lehrpersonen'!M22="", "",'Übersicht Ihrer Lehrpersonen'!M22)</f>
        <v>0</v>
      </c>
      <c r="N22" s="87">
        <f>IF('Übersicht Ihrer Lehrpersonen'!N22="", "",'Übersicht Ihrer Lehrpersonen'!N22)</f>
        <v>0</v>
      </c>
    </row>
    <row r="23" spans="2:14" x14ac:dyDescent="0.25">
      <c r="B23" s="86" t="str">
        <f>IF('Übersicht Ihrer Lehrpersonen'!B23="", "", 'Übersicht Ihrer Lehrpersonen'!B23)</f>
        <v/>
      </c>
      <c r="C23" s="27" t="str">
        <f>IF('Übersicht Ihrer Lehrpersonen'!B23="", "",'Übersicht Ihrer Lehrpersonen'!C23)</f>
        <v/>
      </c>
      <c r="D23" s="27" t="str">
        <f>IF('Übersicht Ihrer Lehrpersonen'!D23="", "",'Übersicht Ihrer Lehrpersonen'!D23)</f>
        <v/>
      </c>
      <c r="E23" s="28" t="str">
        <f>IF('Übersicht Ihrer Lehrpersonen'!E23="", "",'Übersicht Ihrer Lehrpersonen'!E23)</f>
        <v>ja, überwiegend</v>
      </c>
      <c r="F23" s="130">
        <f>IF('Übersicht Ihrer Lehrpersonen'!F23="", "",'Übersicht Ihrer Lehrpersonen'!F23)</f>
        <v>0</v>
      </c>
      <c r="G23" s="28" t="str">
        <f>IF('Übersicht Ihrer Lehrpersonen'!G23="", "",'Übersicht Ihrer Lehrpersonen'!G23)</f>
        <v>nein</v>
      </c>
      <c r="H23" s="27" t="str">
        <f>IF('Übersicht Ihrer Lehrpersonen'!H23="", "",'Übersicht Ihrer Lehrpersonen'!H23)</f>
        <v/>
      </c>
      <c r="I23" s="130">
        <f>IF('Übersicht Ihrer Lehrpersonen'!I23="", "",'Übersicht Ihrer Lehrpersonen'!I23)</f>
        <v>0</v>
      </c>
      <c r="J23" s="13"/>
      <c r="K23" s="37">
        <f>IF('Übersicht Ihrer Lehrpersonen'!K23="", "",'Übersicht Ihrer Lehrpersonen'!K23)</f>
        <v>0</v>
      </c>
      <c r="L23" s="12">
        <f>IF('Übersicht Ihrer Lehrpersonen'!L23="", "",'Übersicht Ihrer Lehrpersonen'!L23)</f>
        <v>0</v>
      </c>
      <c r="M23" s="12">
        <f>IF('Übersicht Ihrer Lehrpersonen'!M23="", "",'Übersicht Ihrer Lehrpersonen'!M23)</f>
        <v>0</v>
      </c>
      <c r="N23" s="87">
        <f>IF('Übersicht Ihrer Lehrpersonen'!N23="", "",'Übersicht Ihrer Lehrpersonen'!N23)</f>
        <v>0</v>
      </c>
    </row>
    <row r="24" spans="2:14" x14ac:dyDescent="0.25">
      <c r="B24" s="86" t="str">
        <f>IF('Übersicht Ihrer Lehrpersonen'!B24="", "", 'Übersicht Ihrer Lehrpersonen'!B24)</f>
        <v/>
      </c>
      <c r="C24" s="27" t="str">
        <f>IF('Übersicht Ihrer Lehrpersonen'!B24="", "",'Übersicht Ihrer Lehrpersonen'!C24)</f>
        <v/>
      </c>
      <c r="D24" s="27" t="str">
        <f>IF('Übersicht Ihrer Lehrpersonen'!D24="", "",'Übersicht Ihrer Lehrpersonen'!D24)</f>
        <v/>
      </c>
      <c r="E24" s="28" t="str">
        <f>IF('Übersicht Ihrer Lehrpersonen'!E24="", "",'Übersicht Ihrer Lehrpersonen'!E24)</f>
        <v>ja, überwiegend</v>
      </c>
      <c r="F24" s="130">
        <f>IF('Übersicht Ihrer Lehrpersonen'!F24="", "",'Übersicht Ihrer Lehrpersonen'!F24)</f>
        <v>0</v>
      </c>
      <c r="G24" s="28" t="str">
        <f>IF('Übersicht Ihrer Lehrpersonen'!G24="", "",'Übersicht Ihrer Lehrpersonen'!G24)</f>
        <v>nein</v>
      </c>
      <c r="H24" s="27" t="str">
        <f>IF('Übersicht Ihrer Lehrpersonen'!H24="", "",'Übersicht Ihrer Lehrpersonen'!H24)</f>
        <v/>
      </c>
      <c r="I24" s="130">
        <f>IF('Übersicht Ihrer Lehrpersonen'!I24="", "",'Übersicht Ihrer Lehrpersonen'!I24)</f>
        <v>0</v>
      </c>
      <c r="J24" s="13"/>
      <c r="K24" s="37">
        <f>IF('Übersicht Ihrer Lehrpersonen'!K24="", "",'Übersicht Ihrer Lehrpersonen'!K24)</f>
        <v>0</v>
      </c>
      <c r="L24" s="12">
        <f>IF('Übersicht Ihrer Lehrpersonen'!L24="", "",'Übersicht Ihrer Lehrpersonen'!L24)</f>
        <v>0</v>
      </c>
      <c r="M24" s="12">
        <f>IF('Übersicht Ihrer Lehrpersonen'!M24="", "",'Übersicht Ihrer Lehrpersonen'!M24)</f>
        <v>0</v>
      </c>
      <c r="N24" s="87">
        <f>IF('Übersicht Ihrer Lehrpersonen'!N24="", "",'Übersicht Ihrer Lehrpersonen'!N24)</f>
        <v>0</v>
      </c>
    </row>
    <row r="25" spans="2:14" x14ac:dyDescent="0.25">
      <c r="B25" s="86" t="str">
        <f>IF('Übersicht Ihrer Lehrpersonen'!B25="", "", 'Übersicht Ihrer Lehrpersonen'!B25)</f>
        <v/>
      </c>
      <c r="C25" s="27" t="str">
        <f>IF('Übersicht Ihrer Lehrpersonen'!B25="", "",'Übersicht Ihrer Lehrpersonen'!C25)</f>
        <v/>
      </c>
      <c r="D25" s="27" t="str">
        <f>IF('Übersicht Ihrer Lehrpersonen'!D25="", "",'Übersicht Ihrer Lehrpersonen'!D25)</f>
        <v/>
      </c>
      <c r="E25" s="28" t="str">
        <f>IF('Übersicht Ihrer Lehrpersonen'!E25="", "",'Übersicht Ihrer Lehrpersonen'!E25)</f>
        <v>ja, überwiegend</v>
      </c>
      <c r="F25" s="130">
        <f>IF('Übersicht Ihrer Lehrpersonen'!F25="", "",'Übersicht Ihrer Lehrpersonen'!F25)</f>
        <v>0</v>
      </c>
      <c r="G25" s="28" t="str">
        <f>IF('Übersicht Ihrer Lehrpersonen'!G25="", "",'Übersicht Ihrer Lehrpersonen'!G25)</f>
        <v>nein</v>
      </c>
      <c r="H25" s="27" t="str">
        <f>IF('Übersicht Ihrer Lehrpersonen'!H25="", "",'Übersicht Ihrer Lehrpersonen'!H25)</f>
        <v/>
      </c>
      <c r="I25" s="130">
        <f>IF('Übersicht Ihrer Lehrpersonen'!I25="", "",'Übersicht Ihrer Lehrpersonen'!I25)</f>
        <v>0</v>
      </c>
      <c r="J25" s="13"/>
      <c r="K25" s="37">
        <f>IF('Übersicht Ihrer Lehrpersonen'!K25="", "",'Übersicht Ihrer Lehrpersonen'!K25)</f>
        <v>0</v>
      </c>
      <c r="L25" s="12">
        <f>IF('Übersicht Ihrer Lehrpersonen'!L25="", "",'Übersicht Ihrer Lehrpersonen'!L25)</f>
        <v>0</v>
      </c>
      <c r="M25" s="12">
        <f>IF('Übersicht Ihrer Lehrpersonen'!M25="", "",'Übersicht Ihrer Lehrpersonen'!M25)</f>
        <v>0</v>
      </c>
      <c r="N25" s="87">
        <f>IF('Übersicht Ihrer Lehrpersonen'!N25="", "",'Übersicht Ihrer Lehrpersonen'!N25)</f>
        <v>0</v>
      </c>
    </row>
    <row r="26" spans="2:14" x14ac:dyDescent="0.25">
      <c r="B26" s="86" t="str">
        <f>IF('Übersicht Ihrer Lehrpersonen'!B26="", "", 'Übersicht Ihrer Lehrpersonen'!B26)</f>
        <v/>
      </c>
      <c r="C26" s="27" t="str">
        <f>IF('Übersicht Ihrer Lehrpersonen'!B26="", "",'Übersicht Ihrer Lehrpersonen'!C26)</f>
        <v/>
      </c>
      <c r="D26" s="27" t="str">
        <f>IF('Übersicht Ihrer Lehrpersonen'!D26="", "",'Übersicht Ihrer Lehrpersonen'!D26)</f>
        <v/>
      </c>
      <c r="E26" s="28" t="str">
        <f>IF('Übersicht Ihrer Lehrpersonen'!E26="", "",'Übersicht Ihrer Lehrpersonen'!E26)</f>
        <v>ja, überwiegend</v>
      </c>
      <c r="F26" s="130">
        <f>IF('Übersicht Ihrer Lehrpersonen'!F26="", "",'Übersicht Ihrer Lehrpersonen'!F26)</f>
        <v>0</v>
      </c>
      <c r="G26" s="28" t="str">
        <f>IF('Übersicht Ihrer Lehrpersonen'!G26="", "",'Übersicht Ihrer Lehrpersonen'!G26)</f>
        <v>nein</v>
      </c>
      <c r="H26" s="27" t="str">
        <f>IF('Übersicht Ihrer Lehrpersonen'!H26="", "",'Übersicht Ihrer Lehrpersonen'!H26)</f>
        <v/>
      </c>
      <c r="I26" s="130">
        <f>IF('Übersicht Ihrer Lehrpersonen'!I26="", "",'Übersicht Ihrer Lehrpersonen'!I26)</f>
        <v>0</v>
      </c>
      <c r="J26" s="13"/>
      <c r="K26" s="37">
        <f>IF('Übersicht Ihrer Lehrpersonen'!K26="", "",'Übersicht Ihrer Lehrpersonen'!K26)</f>
        <v>0</v>
      </c>
      <c r="L26" s="12">
        <f>IF('Übersicht Ihrer Lehrpersonen'!L26="", "",'Übersicht Ihrer Lehrpersonen'!L26)</f>
        <v>0</v>
      </c>
      <c r="M26" s="12">
        <f>IF('Übersicht Ihrer Lehrpersonen'!M26="", "",'Übersicht Ihrer Lehrpersonen'!M26)</f>
        <v>0</v>
      </c>
      <c r="N26" s="87">
        <f>IF('Übersicht Ihrer Lehrpersonen'!N26="", "",'Übersicht Ihrer Lehrpersonen'!N26)</f>
        <v>0</v>
      </c>
    </row>
    <row r="27" spans="2:14" x14ac:dyDescent="0.25">
      <c r="B27" s="86" t="str">
        <f>IF('Übersicht Ihrer Lehrpersonen'!B27="", "", 'Übersicht Ihrer Lehrpersonen'!B27)</f>
        <v/>
      </c>
      <c r="C27" s="27" t="str">
        <f>IF('Übersicht Ihrer Lehrpersonen'!B27="", "",'Übersicht Ihrer Lehrpersonen'!C27)</f>
        <v/>
      </c>
      <c r="D27" s="27" t="str">
        <f>IF('Übersicht Ihrer Lehrpersonen'!D27="", "",'Übersicht Ihrer Lehrpersonen'!D27)</f>
        <v/>
      </c>
      <c r="E27" s="28" t="str">
        <f>IF('Übersicht Ihrer Lehrpersonen'!E27="", "",'Übersicht Ihrer Lehrpersonen'!E27)</f>
        <v>ja, überwiegend</v>
      </c>
      <c r="F27" s="130">
        <f>IF('Übersicht Ihrer Lehrpersonen'!F27="", "",'Übersicht Ihrer Lehrpersonen'!F27)</f>
        <v>0</v>
      </c>
      <c r="G27" s="28" t="str">
        <f>IF('Übersicht Ihrer Lehrpersonen'!G27="", "",'Übersicht Ihrer Lehrpersonen'!G27)</f>
        <v>nein</v>
      </c>
      <c r="H27" s="27" t="str">
        <f>IF('Übersicht Ihrer Lehrpersonen'!H27="", "",'Übersicht Ihrer Lehrpersonen'!H27)</f>
        <v/>
      </c>
      <c r="I27" s="130">
        <f>IF('Übersicht Ihrer Lehrpersonen'!I27="", "",'Übersicht Ihrer Lehrpersonen'!I27)</f>
        <v>0</v>
      </c>
      <c r="J27" s="13"/>
      <c r="K27" s="37">
        <f>IF('Übersicht Ihrer Lehrpersonen'!K27="", "",'Übersicht Ihrer Lehrpersonen'!K27)</f>
        <v>0</v>
      </c>
      <c r="L27" s="12">
        <f>IF('Übersicht Ihrer Lehrpersonen'!L27="", "",'Übersicht Ihrer Lehrpersonen'!L27)</f>
        <v>0</v>
      </c>
      <c r="M27" s="12">
        <f>IF('Übersicht Ihrer Lehrpersonen'!M27="", "",'Übersicht Ihrer Lehrpersonen'!M27)</f>
        <v>0</v>
      </c>
      <c r="N27" s="87">
        <f>IF('Übersicht Ihrer Lehrpersonen'!N27="", "",'Übersicht Ihrer Lehrpersonen'!N27)</f>
        <v>0</v>
      </c>
    </row>
    <row r="28" spans="2:14" x14ac:dyDescent="0.25">
      <c r="B28" s="86" t="str">
        <f>IF('Übersicht Ihrer Lehrpersonen'!B28="", "", 'Übersicht Ihrer Lehrpersonen'!B28)</f>
        <v/>
      </c>
      <c r="C28" s="27" t="str">
        <f>IF('Übersicht Ihrer Lehrpersonen'!B28="", "",'Übersicht Ihrer Lehrpersonen'!C28)</f>
        <v/>
      </c>
      <c r="D28" s="27" t="str">
        <f>IF('Übersicht Ihrer Lehrpersonen'!D28="", "",'Übersicht Ihrer Lehrpersonen'!D28)</f>
        <v/>
      </c>
      <c r="E28" s="28" t="str">
        <f>IF('Übersicht Ihrer Lehrpersonen'!E28="", "",'Übersicht Ihrer Lehrpersonen'!E28)</f>
        <v>ja, überwiegend</v>
      </c>
      <c r="F28" s="130">
        <f>IF('Übersicht Ihrer Lehrpersonen'!F28="", "",'Übersicht Ihrer Lehrpersonen'!F28)</f>
        <v>0</v>
      </c>
      <c r="G28" s="28" t="str">
        <f>IF('Übersicht Ihrer Lehrpersonen'!G28="", "",'Übersicht Ihrer Lehrpersonen'!G28)</f>
        <v>nein</v>
      </c>
      <c r="H28" s="27" t="str">
        <f>IF('Übersicht Ihrer Lehrpersonen'!H28="", "",'Übersicht Ihrer Lehrpersonen'!H28)</f>
        <v/>
      </c>
      <c r="I28" s="130">
        <f>IF('Übersicht Ihrer Lehrpersonen'!I28="", "",'Übersicht Ihrer Lehrpersonen'!I28)</f>
        <v>0</v>
      </c>
      <c r="J28" s="13"/>
      <c r="K28" s="37">
        <f>IF('Übersicht Ihrer Lehrpersonen'!K28="", "",'Übersicht Ihrer Lehrpersonen'!K28)</f>
        <v>0</v>
      </c>
      <c r="L28" s="12">
        <f>IF('Übersicht Ihrer Lehrpersonen'!L28="", "",'Übersicht Ihrer Lehrpersonen'!L28)</f>
        <v>0</v>
      </c>
      <c r="M28" s="12">
        <f>IF('Übersicht Ihrer Lehrpersonen'!M28="", "",'Übersicht Ihrer Lehrpersonen'!M28)</f>
        <v>0</v>
      </c>
      <c r="N28" s="87">
        <f>IF('Übersicht Ihrer Lehrpersonen'!N28="", "",'Übersicht Ihrer Lehrpersonen'!N28)</f>
        <v>0</v>
      </c>
    </row>
    <row r="29" spans="2:14" x14ac:dyDescent="0.25">
      <c r="B29" s="86" t="str">
        <f>IF('Übersicht Ihrer Lehrpersonen'!B29="", "", 'Übersicht Ihrer Lehrpersonen'!B29)</f>
        <v/>
      </c>
      <c r="C29" s="27" t="str">
        <f>IF('Übersicht Ihrer Lehrpersonen'!B29="", "",'Übersicht Ihrer Lehrpersonen'!C29)</f>
        <v/>
      </c>
      <c r="D29" s="27" t="str">
        <f>IF('Übersicht Ihrer Lehrpersonen'!D29="", "",'Übersicht Ihrer Lehrpersonen'!D29)</f>
        <v/>
      </c>
      <c r="E29" s="28" t="str">
        <f>IF('Übersicht Ihrer Lehrpersonen'!E29="", "",'Übersicht Ihrer Lehrpersonen'!E29)</f>
        <v>ja, überwiegend</v>
      </c>
      <c r="F29" s="130">
        <f>IF('Übersicht Ihrer Lehrpersonen'!F29="", "",'Übersicht Ihrer Lehrpersonen'!F29)</f>
        <v>0</v>
      </c>
      <c r="G29" s="28" t="str">
        <f>IF('Übersicht Ihrer Lehrpersonen'!G29="", "",'Übersicht Ihrer Lehrpersonen'!G29)</f>
        <v>nein</v>
      </c>
      <c r="H29" s="27" t="str">
        <f>IF('Übersicht Ihrer Lehrpersonen'!H29="", "",'Übersicht Ihrer Lehrpersonen'!H29)</f>
        <v/>
      </c>
      <c r="I29" s="130">
        <f>IF('Übersicht Ihrer Lehrpersonen'!I29="", "",'Übersicht Ihrer Lehrpersonen'!I29)</f>
        <v>0</v>
      </c>
      <c r="J29" s="13"/>
      <c r="K29" s="37">
        <f>IF('Übersicht Ihrer Lehrpersonen'!K29="", "",'Übersicht Ihrer Lehrpersonen'!K29)</f>
        <v>0</v>
      </c>
      <c r="L29" s="12">
        <f>IF('Übersicht Ihrer Lehrpersonen'!L29="", "",'Übersicht Ihrer Lehrpersonen'!L29)</f>
        <v>0</v>
      </c>
      <c r="M29" s="12">
        <f>IF('Übersicht Ihrer Lehrpersonen'!M29="", "",'Übersicht Ihrer Lehrpersonen'!M29)</f>
        <v>0</v>
      </c>
      <c r="N29" s="87">
        <f>IF('Übersicht Ihrer Lehrpersonen'!N29="", "",'Übersicht Ihrer Lehrpersonen'!N29)</f>
        <v>0</v>
      </c>
    </row>
    <row r="30" spans="2:14" ht="15.75" thickBot="1" x14ac:dyDescent="0.3">
      <c r="B30" s="86" t="str">
        <f>IF('Übersicht Ihrer Lehrpersonen'!B30="", "", 'Übersicht Ihrer Lehrpersonen'!B30)</f>
        <v/>
      </c>
      <c r="C30" s="27" t="str">
        <f>IF('Übersicht Ihrer Lehrpersonen'!B30="", "",'Übersicht Ihrer Lehrpersonen'!C30)</f>
        <v/>
      </c>
      <c r="D30" s="27" t="str">
        <f>IF('Übersicht Ihrer Lehrpersonen'!D30="", "",'Übersicht Ihrer Lehrpersonen'!D30)</f>
        <v/>
      </c>
      <c r="E30" s="28" t="str">
        <f>IF('Übersicht Ihrer Lehrpersonen'!E30="", "",'Übersicht Ihrer Lehrpersonen'!E30)</f>
        <v>ja, überwiegend</v>
      </c>
      <c r="F30" s="130">
        <f>IF('Übersicht Ihrer Lehrpersonen'!F30="", "",'Übersicht Ihrer Lehrpersonen'!F30)</f>
        <v>0</v>
      </c>
      <c r="G30" s="28" t="str">
        <f>IF('Übersicht Ihrer Lehrpersonen'!G30="", "",'Übersicht Ihrer Lehrpersonen'!G30)</f>
        <v>nein</v>
      </c>
      <c r="H30" s="27" t="str">
        <f>IF('Übersicht Ihrer Lehrpersonen'!H30="", "",'Übersicht Ihrer Lehrpersonen'!H30)</f>
        <v/>
      </c>
      <c r="I30" s="130">
        <f>IF('Übersicht Ihrer Lehrpersonen'!I30="", "",'Übersicht Ihrer Lehrpersonen'!I30)</f>
        <v>0</v>
      </c>
      <c r="J30" s="83"/>
      <c r="K30" s="37">
        <f>IF('Übersicht Ihrer Lehrpersonen'!K30="", "",'Übersicht Ihrer Lehrpersonen'!K30)</f>
        <v>0</v>
      </c>
      <c r="L30" s="16">
        <f>IF('Übersicht Ihrer Lehrpersonen'!L30="", "",'Übersicht Ihrer Lehrpersonen'!L30)</f>
        <v>0</v>
      </c>
      <c r="M30" s="16">
        <f>IF('Übersicht Ihrer Lehrpersonen'!M30="", "",'Übersicht Ihrer Lehrpersonen'!M30)</f>
        <v>0</v>
      </c>
      <c r="N30" s="88">
        <f>IF('Übersicht Ihrer Lehrpersonen'!N30="", "",'Übersicht Ihrer Lehrpersonen'!N30)</f>
        <v>0</v>
      </c>
    </row>
    <row r="31" spans="2:14" ht="16.5" thickBot="1" x14ac:dyDescent="0.3">
      <c r="B31" s="6" t="s">
        <v>47</v>
      </c>
      <c r="C31" s="7"/>
      <c r="D31" s="9">
        <f>SUM(D14:D30)</f>
        <v>0</v>
      </c>
      <c r="E31" s="8"/>
      <c r="F31" s="9">
        <f>SUM(F14:F30)</f>
        <v>0</v>
      </c>
      <c r="G31" s="10"/>
      <c r="H31" s="7"/>
      <c r="I31" s="9">
        <f>SUM(I14:I30)</f>
        <v>0</v>
      </c>
      <c r="J31" s="9"/>
      <c r="K31" s="9">
        <f>SUM(K14:K30)</f>
        <v>0</v>
      </c>
      <c r="L31" s="9">
        <f>SUM(L14:L30)</f>
        <v>0</v>
      </c>
      <c r="M31" s="9">
        <f>SUM(M14:M30)</f>
        <v>0</v>
      </c>
      <c r="N31" s="15">
        <f>SUM(N14:N30)</f>
        <v>0</v>
      </c>
    </row>
    <row r="32" spans="2:14" x14ac:dyDescent="0.25">
      <c r="B32" s="4" t="s">
        <v>62</v>
      </c>
      <c r="I32" s="1"/>
      <c r="J32" s="1"/>
      <c r="K32" s="1"/>
    </row>
    <row r="33" spans="11:14" x14ac:dyDescent="0.25">
      <c r="K33" s="105"/>
      <c r="L33" s="106"/>
      <c r="M33" s="107"/>
      <c r="N33" s="107"/>
    </row>
  </sheetData>
  <sheetProtection algorithmName="SHA-512" hashValue="rdZlGanxs6XbdBPK1hHJNTZrsnbK/fTxsOJ5hNBu+kSA75DTDcyfXl17LOeiBcgfYBHhAzSQ3ua+6XhmAFrEtQ==" saltValue="O039nrdPxhBPvz0yO61zvQ==" spinCount="100000" sheet="1" objects="1" scenarios="1"/>
  <customSheetViews>
    <customSheetView guid="{B9DAEB18-3016-4729-81B6-E64249349FF1}" showPageBreaks="1" fitToPage="1" showAutoFilter="1" hiddenColumns="1">
      <pane ySplit="1" topLeftCell="A2" activePane="bottomLeft" state="frozen"/>
      <selection pane="bottomLeft" activeCell="Y112" sqref="Y112"/>
      <pageMargins left="0.51181102362204722" right="0.51181102362204722" top="0.98425196850393704" bottom="0.78740157480314965" header="0.31496062992125984" footer="0.31496062992125984"/>
      <printOptions horizontalCentered="1"/>
      <pageSetup paperSize="9" scale="73" fitToHeight="0" orientation="landscape" r:id="rId1"/>
      <headerFooter>
        <oddHeader>&amp;C&amp;12&amp;ULehrplanung WiSe 25/26
Zeitliche Verfügbarkeiten
&amp;10(Stand: 23.06.2025)</oddHeader>
        <oddFooter>&amp;C&amp;P von &amp;N</oddFooter>
      </headerFooter>
      <autoFilter ref="A1:V999" xr:uid="{3EEA5A17-8A92-4DE8-893E-E8A3C81FCBC6}"/>
    </customSheetView>
    <customSheetView guid="{6ECEB912-EAA9-442E-9F09-2C0F012A4688}" showPageBreaks="1" fitToPage="1" filter="1" showAutoFilter="1" hiddenColumns="1">
      <pane ySplit="1" topLeftCell="A2" activePane="bottomLeft" state="frozen"/>
      <selection pane="bottomLeft" activeCell="F659" sqref="F659"/>
      <pageMargins left="0.51181102362204722" right="0.51181102362204722" top="0.98425196850393704" bottom="0.78740157480314965" header="0.31496062992125984" footer="0.31496062992125984"/>
      <printOptions horizontalCentered="1"/>
      <pageSetup paperSize="9" scale="73" fitToHeight="0" orientation="landscape" r:id="rId2"/>
      <headerFooter>
        <oddHeader>&amp;C&amp;12&amp;ULehrplanung WiSe 25/26
Zeitliche Verfügbarkeiten
&amp;10(Stand: 23.06.2025)</oddHeader>
        <oddFooter>&amp;C&amp;P von &amp;N</oddFooter>
      </headerFooter>
      <autoFilter ref="A1:V999" xr:uid="{EEBDB4B6-A858-4C9A-87D6-AF976EDDEC80}">
        <filterColumn colId="21">
          <filters>
            <filter val="Nachjustierung erforderlich"/>
          </filters>
        </filterColumn>
      </autoFilter>
    </customSheetView>
  </customSheetViews>
  <mergeCells count="23">
    <mergeCell ref="B7:N7"/>
    <mergeCell ref="B6:N6"/>
    <mergeCell ref="B9:N9"/>
    <mergeCell ref="B8:N8"/>
    <mergeCell ref="K11:K12"/>
    <mergeCell ref="B10:B13"/>
    <mergeCell ref="C10:C13"/>
    <mergeCell ref="L11:N11"/>
    <mergeCell ref="K10:N10"/>
    <mergeCell ref="D10:D12"/>
    <mergeCell ref="E10:E12"/>
    <mergeCell ref="F10:F12"/>
    <mergeCell ref="G10:G12"/>
    <mergeCell ref="H10:H12"/>
    <mergeCell ref="I10:I12"/>
    <mergeCell ref="B1:N1"/>
    <mergeCell ref="B2:N2"/>
    <mergeCell ref="H3:N3"/>
    <mergeCell ref="H4:N4"/>
    <mergeCell ref="H5:N5"/>
    <mergeCell ref="B3:F3"/>
    <mergeCell ref="B4:F4"/>
    <mergeCell ref="B5:F5"/>
  </mergeCells>
  <conditionalFormatting sqref="K14">
    <cfRule type="cellIs" dxfId="70" priority="161" operator="equal">
      <formula>0</formula>
    </cfRule>
    <cfRule type="expression" dxfId="69" priority="175">
      <formula>I14=0</formula>
    </cfRule>
    <cfRule type="cellIs" dxfId="68" priority="178" operator="lessThan">
      <formula>I14+7.5</formula>
    </cfRule>
    <cfRule type="cellIs" dxfId="67" priority="179" operator="lessThan">
      <formula>8</formula>
    </cfRule>
  </conditionalFormatting>
  <conditionalFormatting sqref="K15">
    <cfRule type="cellIs" dxfId="66" priority="96" operator="equal">
      <formula>0</formula>
    </cfRule>
    <cfRule type="expression" dxfId="65" priority="97">
      <formula>I15=0</formula>
    </cfRule>
    <cfRule type="cellIs" dxfId="64" priority="99" operator="lessThan">
      <formula>I15+7.5</formula>
    </cfRule>
    <cfRule type="cellIs" dxfId="63" priority="100" operator="lessThan">
      <formula>8</formula>
    </cfRule>
  </conditionalFormatting>
  <conditionalFormatting sqref="K16">
    <cfRule type="cellIs" dxfId="62" priority="91" operator="equal">
      <formula>0</formula>
    </cfRule>
    <cfRule type="expression" dxfId="61" priority="92">
      <formula>I16=0</formula>
    </cfRule>
    <cfRule type="cellIs" dxfId="60" priority="94" operator="lessThan">
      <formula>I16+7.5</formula>
    </cfRule>
    <cfRule type="cellIs" dxfId="59" priority="95" operator="lessThan">
      <formula>8</formula>
    </cfRule>
  </conditionalFormatting>
  <conditionalFormatting sqref="K17">
    <cfRule type="cellIs" dxfId="58" priority="86" operator="equal">
      <formula>0</formula>
    </cfRule>
    <cfRule type="expression" dxfId="57" priority="87">
      <formula>I17=0</formula>
    </cfRule>
    <cfRule type="cellIs" dxfId="56" priority="89" operator="lessThan">
      <formula>I17+7.5</formula>
    </cfRule>
    <cfRule type="cellIs" dxfId="55" priority="90" operator="lessThan">
      <formula>8</formula>
    </cfRule>
  </conditionalFormatting>
  <conditionalFormatting sqref="K18">
    <cfRule type="cellIs" dxfId="54" priority="81" operator="equal">
      <formula>0</formula>
    </cfRule>
    <cfRule type="expression" dxfId="53" priority="82">
      <formula>I18=0</formula>
    </cfRule>
    <cfRule type="cellIs" dxfId="52" priority="84" operator="lessThan">
      <formula>I18+7.5</formula>
    </cfRule>
    <cfRule type="cellIs" dxfId="51" priority="85" operator="lessThan">
      <formula>8</formula>
    </cfRule>
  </conditionalFormatting>
  <conditionalFormatting sqref="K19">
    <cfRule type="cellIs" dxfId="50" priority="76" operator="equal">
      <formula>0</formula>
    </cfRule>
    <cfRule type="expression" dxfId="49" priority="77">
      <formula>I19=0</formula>
    </cfRule>
    <cfRule type="cellIs" dxfId="48" priority="79" operator="lessThan">
      <formula>I19+7.5</formula>
    </cfRule>
    <cfRule type="cellIs" dxfId="47" priority="80" operator="lessThan">
      <formula>8</formula>
    </cfRule>
  </conditionalFormatting>
  <conditionalFormatting sqref="K20">
    <cfRule type="cellIs" dxfId="46" priority="71" operator="equal">
      <formula>0</formula>
    </cfRule>
    <cfRule type="expression" dxfId="45" priority="72">
      <formula>I20=0</formula>
    </cfRule>
    <cfRule type="cellIs" dxfId="44" priority="74" operator="lessThan">
      <formula>I20+7.5</formula>
    </cfRule>
    <cfRule type="cellIs" dxfId="43" priority="75" operator="lessThan">
      <formula>8</formula>
    </cfRule>
  </conditionalFormatting>
  <conditionalFormatting sqref="K21">
    <cfRule type="cellIs" dxfId="42" priority="66" operator="equal">
      <formula>0</formula>
    </cfRule>
    <cfRule type="expression" dxfId="41" priority="67">
      <formula>I21=0</formula>
    </cfRule>
    <cfRule type="cellIs" dxfId="40" priority="69" operator="lessThan">
      <formula>I21+7.5</formula>
    </cfRule>
    <cfRule type="cellIs" dxfId="39" priority="70" operator="lessThan">
      <formula>8</formula>
    </cfRule>
  </conditionalFormatting>
  <conditionalFormatting sqref="K22">
    <cfRule type="cellIs" dxfId="38" priority="61" operator="equal">
      <formula>0</formula>
    </cfRule>
    <cfRule type="expression" dxfId="37" priority="62">
      <formula>I22=0</formula>
    </cfRule>
    <cfRule type="cellIs" dxfId="36" priority="64" operator="lessThan">
      <formula>I22+7.5</formula>
    </cfRule>
    <cfRule type="cellIs" dxfId="35" priority="65" operator="lessThan">
      <formula>8</formula>
    </cfRule>
  </conditionalFormatting>
  <conditionalFormatting sqref="K23">
    <cfRule type="cellIs" dxfId="34" priority="56" operator="equal">
      <formula>0</formula>
    </cfRule>
    <cfRule type="expression" dxfId="33" priority="57">
      <formula>I23=0</formula>
    </cfRule>
    <cfRule type="cellIs" dxfId="32" priority="59" operator="lessThan">
      <formula>I23+7.5</formula>
    </cfRule>
    <cfRule type="cellIs" dxfId="31" priority="60" operator="lessThan">
      <formula>8</formula>
    </cfRule>
  </conditionalFormatting>
  <conditionalFormatting sqref="K24">
    <cfRule type="cellIs" dxfId="30" priority="51" operator="equal">
      <formula>0</formula>
    </cfRule>
    <cfRule type="expression" dxfId="29" priority="52">
      <formula>I24=0</formula>
    </cfRule>
    <cfRule type="cellIs" dxfId="28" priority="54" operator="lessThan">
      <formula>I24+7.5</formula>
    </cfRule>
    <cfRule type="cellIs" dxfId="27" priority="55" operator="lessThan">
      <formula>8</formula>
    </cfRule>
  </conditionalFormatting>
  <conditionalFormatting sqref="K25">
    <cfRule type="cellIs" dxfId="26" priority="46" operator="equal">
      <formula>0</formula>
    </cfRule>
    <cfRule type="expression" dxfId="25" priority="47">
      <formula>I25=0</formula>
    </cfRule>
    <cfRule type="cellIs" dxfId="24" priority="49" operator="lessThan">
      <formula>I25+7.5</formula>
    </cfRule>
    <cfRule type="cellIs" dxfId="23" priority="50" operator="lessThan">
      <formula>8</formula>
    </cfRule>
  </conditionalFormatting>
  <conditionalFormatting sqref="K26">
    <cfRule type="cellIs" dxfId="22" priority="41" operator="equal">
      <formula>0</formula>
    </cfRule>
    <cfRule type="expression" dxfId="21" priority="42">
      <formula>I26=0</formula>
    </cfRule>
    <cfRule type="cellIs" dxfId="20" priority="44" operator="lessThan">
      <formula>I26+7.5</formula>
    </cfRule>
    <cfRule type="cellIs" dxfId="19" priority="45" operator="lessThan">
      <formula>8</formula>
    </cfRule>
  </conditionalFormatting>
  <conditionalFormatting sqref="K27">
    <cfRule type="cellIs" dxfId="18" priority="36" operator="equal">
      <formula>0</formula>
    </cfRule>
    <cfRule type="expression" dxfId="17" priority="37">
      <formula>I27=0</formula>
    </cfRule>
    <cfRule type="cellIs" dxfId="16" priority="39" operator="lessThan">
      <formula>I27+7.5</formula>
    </cfRule>
    <cfRule type="cellIs" dxfId="15" priority="40" operator="lessThan">
      <formula>8</formula>
    </cfRule>
  </conditionalFormatting>
  <conditionalFormatting sqref="K28">
    <cfRule type="cellIs" dxfId="14" priority="31" operator="equal">
      <formula>0</formula>
    </cfRule>
    <cfRule type="expression" dxfId="13" priority="32">
      <formula>I28=0</formula>
    </cfRule>
    <cfRule type="cellIs" dxfId="12" priority="34" operator="lessThan">
      <formula>I28+7.5</formula>
    </cfRule>
    <cfRule type="cellIs" dxfId="11" priority="35" operator="lessThan">
      <formula>8</formula>
    </cfRule>
  </conditionalFormatting>
  <conditionalFormatting sqref="K29">
    <cfRule type="cellIs" dxfId="10" priority="26" operator="equal">
      <formula>0</formula>
    </cfRule>
    <cfRule type="expression" dxfId="9" priority="27">
      <formula>I29=0</formula>
    </cfRule>
    <cfRule type="cellIs" dxfId="8" priority="29" operator="lessThan">
      <formula>I29+7.5</formula>
    </cfRule>
    <cfRule type="cellIs" dxfId="7" priority="30" operator="lessThan">
      <formula>8</formula>
    </cfRule>
  </conditionalFormatting>
  <conditionalFormatting sqref="K30">
    <cfRule type="cellIs" dxfId="6" priority="1" operator="equal">
      <formula>0</formula>
    </cfRule>
    <cfRule type="expression" dxfId="5" priority="2">
      <formula>I30=0</formula>
    </cfRule>
    <cfRule type="cellIs" dxfId="4" priority="4" operator="lessThan">
      <formula>I30+7.5</formula>
    </cfRule>
    <cfRule type="cellIs" dxfId="3" priority="5" operator="lessThan">
      <formula>8</formula>
    </cfRule>
  </conditionalFormatting>
  <hyperlinks>
    <hyperlink ref="H5" location="'Verfügbarkeiten pro Lehrperson'!A1" display="Verfügbarkeiten pro Lehrperson" xr:uid="{F4E94117-36BB-464A-B16C-A78A7CE6BDDA}"/>
    <hyperlink ref="H4" location="'Prüf-Übersicht'!A1" display="Prüf-Übersicht" xr:uid="{7D616D86-95A6-4B17-A0BA-C70456700BB2}"/>
    <hyperlink ref="H4:N4" location="'Übersicht Ihrer Lehrpersonen'!A1" display="Schritt 1: Übersicht Ihrer Lehrpersonen" xr:uid="{18E604CC-9768-43F0-AB0F-D10F0CE12E91}"/>
    <hyperlink ref="H5:N5" location="'Verfügbarkeiten Ihrer Lehrenden'!A1" display="Schritt 2: Verfügbarkeiten Ihrer Lehrenden" xr:uid="{63085068-39DC-4F17-AA6D-49910857C23B}"/>
  </hyperlinks>
  <printOptions horizontalCentered="1"/>
  <pageMargins left="0.51181102362204722" right="0.51181102362204722" top="0.98425196850393704" bottom="0.78740157480314965" header="0.31496062992125984" footer="0.31496062992125984"/>
  <pageSetup paperSize="9" scale="73" fitToHeight="0" orientation="landscape" r:id="rId3"/>
  <headerFooter>
    <oddHeader>&amp;C&amp;12&amp;ULehrplanung WiSe 25/26
Zeitliche Verfügbarkeiten
&amp;10(Stand: 23.06.2025)</oddHeader>
    <oddFooter>&amp;C&amp;P von &amp;N</oddFooter>
  </headerFooter>
  <extLst>
    <ext xmlns:x14="http://schemas.microsoft.com/office/spreadsheetml/2009/9/main" uri="{78C0D931-6437-407d-A8EE-F0AAD7539E65}">
      <x14:conditionalFormattings>
        <x14:conditionalFormatting xmlns:xm="http://schemas.microsoft.com/office/excel/2006/main">
          <x14:cfRule type="expression" priority="217" id="{00000000-000E-0000-0200-00000F000000}">
            <xm:f>$L$31/$I$31&lt;'Information zu Randzeiten'!$E$31</xm:f>
            <x14:dxf>
              <font>
                <color theme="9" tint="-0.24994659260841701"/>
              </font>
              <fill>
                <patternFill>
                  <bgColor rgb="FFFAE6A4"/>
                </patternFill>
              </fill>
            </x14:dxf>
          </x14:cfRule>
          <xm:sqref>L31</xm:sqref>
        </x14:conditionalFormatting>
        <x14:conditionalFormatting xmlns:xm="http://schemas.microsoft.com/office/excel/2006/main">
          <x14:cfRule type="expression" priority="218" id="{00000000-000E-0000-0200-00000E000000}">
            <xm:f>$M$31/$I$31&lt;'Information zu Randzeiten'!$E$32</xm:f>
            <x14:dxf>
              <font>
                <color theme="9" tint="-0.24994659260841701"/>
              </font>
              <fill>
                <patternFill>
                  <bgColor rgb="FFFAE6A4"/>
                </patternFill>
              </fill>
            </x14:dxf>
          </x14:cfRule>
          <xm:sqref>M31</xm:sqref>
        </x14:conditionalFormatting>
        <x14:conditionalFormatting xmlns:xm="http://schemas.microsoft.com/office/excel/2006/main">
          <x14:cfRule type="expression" priority="219" id="{00000000-000E-0000-0200-00000D000000}">
            <xm:f>$N$31/$I$31&lt;'Information zu Randzeiten'!$E$33</xm:f>
            <x14:dxf>
              <font>
                <color theme="9" tint="-0.24994659260841701"/>
              </font>
              <fill>
                <patternFill>
                  <bgColor rgb="FFFAE6A4"/>
                </patternFill>
              </fill>
            </x14:dxf>
          </x14:cfRule>
          <xm:sqref>N31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F7E42AF-985B-422A-B8EB-E3644B621EF6}">
          <x14:formula1>
            <xm:f>Dropdown!$D$2:$D$6</xm:f>
          </x14:formula1>
          <xm:sqref>E31</xm:sqref>
        </x14:dataValidation>
        <x14:dataValidation type="list" allowBlank="1" showInputMessage="1" showErrorMessage="1" xr:uid="{D4978D6B-A79B-470D-B553-DB6C02142949}">
          <x14:formula1>
            <xm:f>Dropdown!$C$2:$C$5</xm:f>
          </x14:formula1>
          <xm:sqref>E14:E30 G14:G30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6F25D-80B9-4554-B3DE-FB0229936EAD}">
  <dimension ref="A1:H42"/>
  <sheetViews>
    <sheetView workbookViewId="0"/>
  </sheetViews>
  <sheetFormatPr baseColWidth="10" defaultRowHeight="15" x14ac:dyDescent="0.25"/>
  <cols>
    <col min="1" max="1" width="15.28515625" customWidth="1"/>
    <col min="2" max="6" width="10.7109375" customWidth="1"/>
    <col min="7" max="8" width="8.7109375" customWidth="1"/>
  </cols>
  <sheetData>
    <row r="1" spans="1:8" x14ac:dyDescent="0.25">
      <c r="A1" s="93" t="s">
        <v>53</v>
      </c>
    </row>
    <row r="2" spans="1:8" x14ac:dyDescent="0.25">
      <c r="A2" s="93" t="s">
        <v>54</v>
      </c>
    </row>
    <row r="3" spans="1:8" x14ac:dyDescent="0.25">
      <c r="A3" s="93" t="s">
        <v>52</v>
      </c>
    </row>
    <row r="5" spans="1:8" ht="18.75" x14ac:dyDescent="0.3">
      <c r="A5" s="200" t="s">
        <v>51</v>
      </c>
      <c r="B5" s="200"/>
      <c r="C5" s="200"/>
      <c r="D5" s="200"/>
      <c r="E5" s="200"/>
      <c r="F5" s="200"/>
      <c r="G5" s="200"/>
      <c r="H5" s="200"/>
    </row>
    <row r="6" spans="1:8" s="101" customFormat="1" ht="30" x14ac:dyDescent="0.25">
      <c r="A6" s="98" t="s">
        <v>28</v>
      </c>
      <c r="B6" s="98" t="s">
        <v>29</v>
      </c>
      <c r="C6" s="98" t="s">
        <v>30</v>
      </c>
      <c r="D6" s="98" t="s">
        <v>31</v>
      </c>
      <c r="E6" s="98" t="s">
        <v>32</v>
      </c>
      <c r="F6" s="99" t="s">
        <v>33</v>
      </c>
      <c r="G6" s="102" t="s">
        <v>57</v>
      </c>
      <c r="H6" s="100" t="s">
        <v>17</v>
      </c>
    </row>
    <row r="7" spans="1:8" x14ac:dyDescent="0.25">
      <c r="A7" s="96">
        <v>0.33333333333333331</v>
      </c>
      <c r="B7" s="18">
        <v>1</v>
      </c>
      <c r="C7" s="18">
        <v>1</v>
      </c>
      <c r="D7" s="18">
        <v>1</v>
      </c>
      <c r="E7" s="18">
        <v>1</v>
      </c>
      <c r="F7" s="18">
        <v>1</v>
      </c>
      <c r="G7" s="201">
        <v>10</v>
      </c>
      <c r="H7" s="203">
        <f>G7/G20</f>
        <v>0.18181818181818182</v>
      </c>
    </row>
    <row r="8" spans="1:8" x14ac:dyDescent="0.25">
      <c r="A8" s="96">
        <v>0.375</v>
      </c>
      <c r="B8" s="18">
        <v>1</v>
      </c>
      <c r="C8" s="18">
        <v>1</v>
      </c>
      <c r="D8" s="18">
        <v>1</v>
      </c>
      <c r="E8" s="18">
        <v>1</v>
      </c>
      <c r="F8" s="18">
        <v>1</v>
      </c>
      <c r="G8" s="202"/>
      <c r="H8" s="204"/>
    </row>
    <row r="9" spans="1:8" x14ac:dyDescent="0.25">
      <c r="A9" s="97">
        <v>0.41666666666666669</v>
      </c>
      <c r="B9" s="19">
        <v>1</v>
      </c>
      <c r="C9" s="19">
        <v>1</v>
      </c>
      <c r="D9" s="19">
        <v>1</v>
      </c>
      <c r="E9" s="19">
        <v>1</v>
      </c>
      <c r="F9" s="18">
        <v>1</v>
      </c>
      <c r="G9" s="20">
        <v>5</v>
      </c>
      <c r="H9" s="21">
        <v>0.09</v>
      </c>
    </row>
    <row r="10" spans="1:8" x14ac:dyDescent="0.25">
      <c r="A10" s="97">
        <v>0.45833333333333331</v>
      </c>
      <c r="B10" s="19">
        <v>1</v>
      </c>
      <c r="C10" s="19">
        <v>1</v>
      </c>
      <c r="D10" s="19">
        <v>1</v>
      </c>
      <c r="E10" s="19">
        <v>1</v>
      </c>
      <c r="F10" s="18">
        <v>1</v>
      </c>
      <c r="G10" s="20">
        <v>5</v>
      </c>
      <c r="H10" s="21">
        <v>0.09</v>
      </c>
    </row>
    <row r="11" spans="1:8" x14ac:dyDescent="0.25">
      <c r="A11" s="97">
        <v>0.5</v>
      </c>
      <c r="B11" s="19">
        <v>1</v>
      </c>
      <c r="C11" s="19">
        <v>1</v>
      </c>
      <c r="D11" s="19">
        <v>1</v>
      </c>
      <c r="E11" s="19">
        <v>1</v>
      </c>
      <c r="F11" s="18">
        <v>1</v>
      </c>
      <c r="G11" s="20">
        <v>5</v>
      </c>
      <c r="H11" s="21">
        <v>0.09</v>
      </c>
    </row>
    <row r="12" spans="1:8" x14ac:dyDescent="0.25">
      <c r="A12" s="97">
        <v>0.54166666666666663</v>
      </c>
      <c r="B12" s="19">
        <v>1</v>
      </c>
      <c r="C12" s="19">
        <v>1</v>
      </c>
      <c r="D12" s="19">
        <v>1</v>
      </c>
      <c r="E12" s="19">
        <v>1</v>
      </c>
      <c r="F12" s="18">
        <v>1</v>
      </c>
      <c r="G12" s="20">
        <v>5</v>
      </c>
      <c r="H12" s="21">
        <v>0.09</v>
      </c>
    </row>
    <row r="13" spans="1:8" x14ac:dyDescent="0.25">
      <c r="A13" s="97">
        <v>0.58333333333333337</v>
      </c>
      <c r="B13" s="19">
        <v>1</v>
      </c>
      <c r="C13" s="19">
        <v>1</v>
      </c>
      <c r="D13" s="19">
        <v>1</v>
      </c>
      <c r="E13" s="19">
        <v>1</v>
      </c>
      <c r="F13" s="18">
        <v>1</v>
      </c>
      <c r="G13" s="20">
        <v>5</v>
      </c>
      <c r="H13" s="21">
        <v>0.09</v>
      </c>
    </row>
    <row r="14" spans="1:8" x14ac:dyDescent="0.25">
      <c r="A14" s="97">
        <v>0.625</v>
      </c>
      <c r="B14" s="19">
        <v>1</v>
      </c>
      <c r="C14" s="19">
        <v>1</v>
      </c>
      <c r="D14" s="19">
        <v>1</v>
      </c>
      <c r="E14" s="19">
        <v>1</v>
      </c>
      <c r="F14" s="18"/>
      <c r="G14" s="20">
        <v>4</v>
      </c>
      <c r="H14" s="21">
        <v>7.0000000000000007E-2</v>
      </c>
    </row>
    <row r="15" spans="1:8" x14ac:dyDescent="0.25">
      <c r="A15" s="97">
        <v>0.66666666666666663</v>
      </c>
      <c r="B15" s="19">
        <v>1</v>
      </c>
      <c r="C15" s="19">
        <v>1</v>
      </c>
      <c r="D15" s="19">
        <v>1</v>
      </c>
      <c r="E15" s="19">
        <v>1</v>
      </c>
      <c r="F15" s="18"/>
      <c r="G15" s="20">
        <v>4</v>
      </c>
      <c r="H15" s="21">
        <v>7.0000000000000007E-2</v>
      </c>
    </row>
    <row r="16" spans="1:8" x14ac:dyDescent="0.25">
      <c r="A16" s="96">
        <v>0.70833333333333337</v>
      </c>
      <c r="B16" s="18">
        <v>1</v>
      </c>
      <c r="C16" s="18">
        <v>1</v>
      </c>
      <c r="D16" s="18">
        <v>1</v>
      </c>
      <c r="E16" s="18">
        <v>1</v>
      </c>
      <c r="F16" s="18"/>
      <c r="G16" s="201">
        <v>12</v>
      </c>
      <c r="H16" s="203">
        <f>G16/G20</f>
        <v>0.21818181818181817</v>
      </c>
    </row>
    <row r="17" spans="1:8" x14ac:dyDescent="0.25">
      <c r="A17" s="96">
        <v>0.75</v>
      </c>
      <c r="B17" s="18">
        <v>1</v>
      </c>
      <c r="C17" s="18">
        <v>1</v>
      </c>
      <c r="D17" s="18">
        <v>1</v>
      </c>
      <c r="E17" s="18">
        <v>1</v>
      </c>
      <c r="F17" s="18"/>
      <c r="G17" s="205"/>
      <c r="H17" s="207"/>
    </row>
    <row r="18" spans="1:8" x14ac:dyDescent="0.25">
      <c r="A18" s="96">
        <v>0.79166666666666663</v>
      </c>
      <c r="B18" s="18">
        <v>1</v>
      </c>
      <c r="C18" s="18">
        <v>1</v>
      </c>
      <c r="D18" s="18">
        <v>1</v>
      </c>
      <c r="E18" s="18">
        <v>1</v>
      </c>
      <c r="F18" s="18"/>
      <c r="G18" s="205"/>
      <c r="H18" s="207"/>
    </row>
    <row r="19" spans="1:8" x14ac:dyDescent="0.25">
      <c r="A19" s="96">
        <v>0.83333333333333337</v>
      </c>
      <c r="B19" s="18"/>
      <c r="C19" s="18"/>
      <c r="D19" s="18"/>
      <c r="E19" s="18"/>
      <c r="F19" s="18"/>
      <c r="G19" s="206"/>
      <c r="H19" s="204"/>
    </row>
    <row r="20" spans="1:8" x14ac:dyDescent="0.25">
      <c r="A20" s="22" t="s">
        <v>56</v>
      </c>
      <c r="B20" s="22">
        <v>12</v>
      </c>
      <c r="C20" s="22">
        <v>12</v>
      </c>
      <c r="D20" s="22">
        <v>12</v>
      </c>
      <c r="E20" s="22">
        <v>12</v>
      </c>
      <c r="F20" s="23">
        <v>7</v>
      </c>
      <c r="G20" s="24">
        <v>55</v>
      </c>
      <c r="H20" s="17"/>
    </row>
    <row r="21" spans="1:8" x14ac:dyDescent="0.25">
      <c r="A21" s="17" t="s">
        <v>17</v>
      </c>
      <c r="B21" s="21">
        <v>0.22</v>
      </c>
      <c r="C21" s="21">
        <v>0.22</v>
      </c>
      <c r="D21" s="21">
        <v>0.22</v>
      </c>
      <c r="E21" s="21">
        <v>0.22</v>
      </c>
      <c r="F21" s="103">
        <f>F20/G20</f>
        <v>0.12727272727272726</v>
      </c>
      <c r="G21" s="17"/>
      <c r="H21" s="103">
        <f>(G7-2+G16+F20)/G20</f>
        <v>0.49090909090909091</v>
      </c>
    </row>
    <row r="24" spans="1:8" x14ac:dyDescent="0.25">
      <c r="A24" s="25" t="s">
        <v>34</v>
      </c>
    </row>
    <row r="25" spans="1:8" x14ac:dyDescent="0.25">
      <c r="A25" t="s">
        <v>7</v>
      </c>
      <c r="B25" s="26"/>
      <c r="D25" s="26"/>
      <c r="E25" s="26">
        <f>F21</f>
        <v>0.12727272727272726</v>
      </c>
    </row>
    <row r="26" spans="1:8" x14ac:dyDescent="0.25">
      <c r="A26" t="s">
        <v>58</v>
      </c>
      <c r="B26" s="26"/>
      <c r="D26" s="26"/>
      <c r="E26" s="26">
        <f>H7</f>
        <v>0.18181818181818182</v>
      </c>
    </row>
    <row r="27" spans="1:8" ht="15.75" thickBot="1" x14ac:dyDescent="0.3">
      <c r="A27" t="s">
        <v>60</v>
      </c>
      <c r="B27" s="26"/>
      <c r="D27" s="26"/>
      <c r="E27" s="95">
        <f>H16</f>
        <v>0.21818181818181817</v>
      </c>
    </row>
    <row r="28" spans="1:8" ht="15.75" thickTop="1" x14ac:dyDescent="0.25">
      <c r="B28" s="26"/>
      <c r="D28" s="26"/>
      <c r="E28" s="26">
        <f>SUM(E25:E27)</f>
        <v>0.52727272727272723</v>
      </c>
      <c r="F28" t="s">
        <v>61</v>
      </c>
    </row>
    <row r="30" spans="1:8" s="120" customFormat="1" x14ac:dyDescent="0.25">
      <c r="A30" s="119" t="s">
        <v>36</v>
      </c>
    </row>
    <row r="31" spans="1:8" s="120" customFormat="1" x14ac:dyDescent="0.25">
      <c r="A31" s="120" t="s">
        <v>7</v>
      </c>
      <c r="C31" s="121">
        <v>1</v>
      </c>
      <c r="D31" s="121" t="s">
        <v>48</v>
      </c>
      <c r="E31" s="121">
        <f>E25*C31</f>
        <v>0.12727272727272726</v>
      </c>
    </row>
    <row r="32" spans="1:8" s="120" customFormat="1" x14ac:dyDescent="0.25">
      <c r="A32" s="120" t="s">
        <v>55</v>
      </c>
      <c r="C32" s="121">
        <v>0.85</v>
      </c>
      <c r="D32" s="121" t="s">
        <v>48</v>
      </c>
      <c r="E32" s="121">
        <f>E26*C32</f>
        <v>0.15454545454545454</v>
      </c>
    </row>
    <row r="33" spans="1:5" s="120" customFormat="1" ht="15.75" thickBot="1" x14ac:dyDescent="0.3">
      <c r="A33" s="120" t="s">
        <v>35</v>
      </c>
      <c r="C33" s="121">
        <v>0.7</v>
      </c>
      <c r="D33" s="121" t="s">
        <v>48</v>
      </c>
      <c r="E33" s="122">
        <f>E27*C33</f>
        <v>0.15272727272727271</v>
      </c>
    </row>
    <row r="34" spans="1:5" s="120" customFormat="1" ht="15.75" thickTop="1" x14ac:dyDescent="0.25">
      <c r="E34" s="121">
        <f>SUM(E31:E33)</f>
        <v>0.43454545454545451</v>
      </c>
    </row>
    <row r="35" spans="1:5" s="108" customFormat="1" x14ac:dyDescent="0.25"/>
    <row r="36" spans="1:5" s="108" customFormat="1" x14ac:dyDescent="0.25"/>
    <row r="37" spans="1:5" s="108" customFormat="1" x14ac:dyDescent="0.25"/>
    <row r="38" spans="1:5" s="108" customFormat="1" x14ac:dyDescent="0.25"/>
    <row r="39" spans="1:5" s="108" customFormat="1" x14ac:dyDescent="0.25"/>
    <row r="40" spans="1:5" s="108" customFormat="1" x14ac:dyDescent="0.25"/>
    <row r="41" spans="1:5" s="108" customFormat="1" x14ac:dyDescent="0.25"/>
    <row r="42" spans="1:5" s="108" customFormat="1" x14ac:dyDescent="0.25"/>
  </sheetData>
  <sheetProtection algorithmName="SHA-512" hashValue="2OHsoA1u12qVjB4pQUqFIW0zJ+7rkstVZYMniB4bzy9wp0QlcbeJuKUVN7fjeWX0M2XQMDstjdzaL65h+Nf6TA==" saltValue="+HAr3jSU3cxOcl8HZSYWpw==" spinCount="100000" sheet="1" objects="1" scenarios="1" selectLockedCells="1"/>
  <mergeCells count="5">
    <mergeCell ref="A5:H5"/>
    <mergeCell ref="G7:G8"/>
    <mergeCell ref="H7:H8"/>
    <mergeCell ref="G16:G19"/>
    <mergeCell ref="H16:H19"/>
  </mergeCell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A337-21E8-49CB-8687-9BD5FBDFD93D}">
  <dimension ref="A1:F50"/>
  <sheetViews>
    <sheetView workbookViewId="0">
      <selection activeCell="B7" sqref="B7"/>
    </sheetView>
  </sheetViews>
  <sheetFormatPr baseColWidth="10" defaultRowHeight="15" x14ac:dyDescent="0.25"/>
  <cols>
    <col min="2" max="2" width="17" customWidth="1"/>
    <col min="3" max="3" width="22.28515625" customWidth="1"/>
    <col min="4" max="4" width="34.5703125" customWidth="1"/>
    <col min="5" max="5" width="13.42578125" customWidth="1"/>
  </cols>
  <sheetData>
    <row r="1" spans="1:6" ht="30" x14ac:dyDescent="0.25">
      <c r="A1" s="2" t="s">
        <v>0</v>
      </c>
      <c r="B1" s="2" t="s">
        <v>14</v>
      </c>
      <c r="C1" s="2" t="s">
        <v>15</v>
      </c>
      <c r="D1" s="2" t="s">
        <v>20</v>
      </c>
      <c r="E1" s="3" t="s">
        <v>50</v>
      </c>
      <c r="F1" s="3" t="s">
        <v>49</v>
      </c>
    </row>
    <row r="2" spans="1:6" x14ac:dyDescent="0.25">
      <c r="B2" t="s">
        <v>4</v>
      </c>
      <c r="C2" t="s">
        <v>16</v>
      </c>
      <c r="D2" t="s">
        <v>16</v>
      </c>
      <c r="E2" s="5">
        <v>0.33333333333333331</v>
      </c>
      <c r="F2" s="5">
        <v>0.33333333333333331</v>
      </c>
    </row>
    <row r="3" spans="1:6" x14ac:dyDescent="0.25">
      <c r="B3" t="s">
        <v>5</v>
      </c>
      <c r="C3" t="s">
        <v>21</v>
      </c>
      <c r="D3" t="s">
        <v>24</v>
      </c>
      <c r="E3" s="5">
        <v>0.34375</v>
      </c>
      <c r="F3" s="5">
        <v>0.34375</v>
      </c>
    </row>
    <row r="4" spans="1:6" x14ac:dyDescent="0.25">
      <c r="B4" t="s">
        <v>6</v>
      </c>
      <c r="C4" t="s">
        <v>23</v>
      </c>
      <c r="E4" s="5">
        <v>0.35416666666666669</v>
      </c>
      <c r="F4" s="5">
        <v>0.35416666666666669</v>
      </c>
    </row>
    <row r="5" spans="1:6" x14ac:dyDescent="0.25">
      <c r="B5" t="s">
        <v>8</v>
      </c>
      <c r="C5" t="s">
        <v>22</v>
      </c>
      <c r="E5" s="5">
        <v>0.36458333333333331</v>
      </c>
      <c r="F5" s="5">
        <v>0.36458333333333331</v>
      </c>
    </row>
    <row r="6" spans="1:6" x14ac:dyDescent="0.25">
      <c r="B6" t="s">
        <v>7</v>
      </c>
      <c r="E6" s="5">
        <v>0.375</v>
      </c>
      <c r="F6" s="5">
        <v>0.375</v>
      </c>
    </row>
    <row r="7" spans="1:6" x14ac:dyDescent="0.25">
      <c r="E7" s="5">
        <v>0.38541666666666669</v>
      </c>
      <c r="F7" s="5">
        <v>0.38541666666666669</v>
      </c>
    </row>
    <row r="8" spans="1:6" x14ac:dyDescent="0.25">
      <c r="E8" s="5">
        <v>0.39583333333333331</v>
      </c>
      <c r="F8" s="5">
        <v>0.39583333333333331</v>
      </c>
    </row>
    <row r="9" spans="1:6" x14ac:dyDescent="0.25">
      <c r="E9" s="5">
        <v>0.40625</v>
      </c>
      <c r="F9" s="5">
        <v>0.40625</v>
      </c>
    </row>
    <row r="10" spans="1:6" x14ac:dyDescent="0.25">
      <c r="E10" s="5">
        <v>0.41666666666666669</v>
      </c>
      <c r="F10" s="5">
        <v>0.41666666666666669</v>
      </c>
    </row>
    <row r="11" spans="1:6" x14ac:dyDescent="0.25">
      <c r="E11" s="5">
        <v>0.42708333333333331</v>
      </c>
      <c r="F11" s="5">
        <v>0.42708333333333331</v>
      </c>
    </row>
    <row r="12" spans="1:6" x14ac:dyDescent="0.25">
      <c r="E12" s="5">
        <v>0.4375</v>
      </c>
      <c r="F12" s="5">
        <v>0.4375</v>
      </c>
    </row>
    <row r="13" spans="1:6" x14ac:dyDescent="0.25">
      <c r="E13" s="5">
        <v>0.44791666666666669</v>
      </c>
      <c r="F13" s="5">
        <v>0.44791666666666669</v>
      </c>
    </row>
    <row r="14" spans="1:6" x14ac:dyDescent="0.25">
      <c r="E14" s="5">
        <v>0.45833333333333331</v>
      </c>
      <c r="F14" s="5">
        <v>0.45833333333333331</v>
      </c>
    </row>
    <row r="15" spans="1:6" x14ac:dyDescent="0.25">
      <c r="E15" s="5">
        <v>0.46875</v>
      </c>
      <c r="F15" s="5">
        <v>0.46875</v>
      </c>
    </row>
    <row r="16" spans="1:6" x14ac:dyDescent="0.25">
      <c r="E16" s="5">
        <v>0.47916666666666669</v>
      </c>
      <c r="F16" s="5">
        <v>0.47916666666666669</v>
      </c>
    </row>
    <row r="17" spans="5:6" x14ac:dyDescent="0.25">
      <c r="E17" s="5">
        <v>0.48958333333333331</v>
      </c>
      <c r="F17" s="5">
        <v>0.48958333333333331</v>
      </c>
    </row>
    <row r="18" spans="5:6" x14ac:dyDescent="0.25">
      <c r="E18" s="5">
        <v>0.5</v>
      </c>
      <c r="F18" s="5">
        <v>0.5</v>
      </c>
    </row>
    <row r="19" spans="5:6" x14ac:dyDescent="0.25">
      <c r="E19" s="5">
        <v>0.51041666666666663</v>
      </c>
      <c r="F19" s="5">
        <v>0.51041666666666663</v>
      </c>
    </row>
    <row r="20" spans="5:6" x14ac:dyDescent="0.25">
      <c r="E20" s="5">
        <v>0.52083333333333337</v>
      </c>
      <c r="F20" s="5">
        <v>0.52083333333333337</v>
      </c>
    </row>
    <row r="21" spans="5:6" x14ac:dyDescent="0.25">
      <c r="E21" s="5">
        <v>0.53125</v>
      </c>
      <c r="F21" s="5">
        <v>0.53125</v>
      </c>
    </row>
    <row r="22" spans="5:6" x14ac:dyDescent="0.25">
      <c r="E22" s="5">
        <v>0.54166666666666663</v>
      </c>
      <c r="F22" s="5">
        <v>0.54166666666666663</v>
      </c>
    </row>
    <row r="23" spans="5:6" x14ac:dyDescent="0.25">
      <c r="E23" s="5">
        <v>0.55208333333333337</v>
      </c>
      <c r="F23" s="5">
        <v>0.55208333333333337</v>
      </c>
    </row>
    <row r="24" spans="5:6" x14ac:dyDescent="0.25">
      <c r="E24" s="5">
        <v>0.5625</v>
      </c>
      <c r="F24" s="5">
        <v>0.5625</v>
      </c>
    </row>
    <row r="25" spans="5:6" x14ac:dyDescent="0.25">
      <c r="E25" s="5">
        <v>0.57291666666666663</v>
      </c>
      <c r="F25" s="5">
        <v>0.57291666666666663</v>
      </c>
    </row>
    <row r="26" spans="5:6" x14ac:dyDescent="0.25">
      <c r="E26" s="5">
        <v>0.58333333333333337</v>
      </c>
      <c r="F26" s="5">
        <v>0.58333333333333337</v>
      </c>
    </row>
    <row r="27" spans="5:6" x14ac:dyDescent="0.25">
      <c r="E27" s="5">
        <v>0.59375</v>
      </c>
      <c r="F27" s="5">
        <v>0.59375</v>
      </c>
    </row>
    <row r="28" spans="5:6" x14ac:dyDescent="0.25">
      <c r="E28" s="5">
        <v>0.60416666666666663</v>
      </c>
      <c r="F28" s="5">
        <v>0.60416666666666663</v>
      </c>
    </row>
    <row r="29" spans="5:6" x14ac:dyDescent="0.25">
      <c r="E29" s="5">
        <v>0.61458333333333337</v>
      </c>
      <c r="F29" s="5">
        <v>0.61458333333333337</v>
      </c>
    </row>
    <row r="30" spans="5:6" x14ac:dyDescent="0.25">
      <c r="E30" s="5">
        <v>0.625</v>
      </c>
      <c r="F30" s="5">
        <v>0.625</v>
      </c>
    </row>
    <row r="31" spans="5:6" x14ac:dyDescent="0.25">
      <c r="E31" s="5">
        <v>0.63541666666666663</v>
      </c>
    </row>
    <row r="32" spans="5:6" x14ac:dyDescent="0.25">
      <c r="E32" s="5">
        <v>0.64583333333333337</v>
      </c>
    </row>
    <row r="33" spans="5:5" x14ac:dyDescent="0.25">
      <c r="E33" s="5">
        <v>0.65625</v>
      </c>
    </row>
    <row r="34" spans="5:5" x14ac:dyDescent="0.25">
      <c r="E34" s="5">
        <v>0.66666666666666663</v>
      </c>
    </row>
    <row r="35" spans="5:5" x14ac:dyDescent="0.25">
      <c r="E35" s="5">
        <v>0.67708333333333337</v>
      </c>
    </row>
    <row r="36" spans="5:5" x14ac:dyDescent="0.25">
      <c r="E36" s="5">
        <v>0.6875</v>
      </c>
    </row>
    <row r="37" spans="5:5" x14ac:dyDescent="0.25">
      <c r="E37" s="5">
        <v>0.69791666666666663</v>
      </c>
    </row>
    <row r="38" spans="5:5" x14ac:dyDescent="0.25">
      <c r="E38" s="5">
        <v>0.70833333333333337</v>
      </c>
    </row>
    <row r="39" spans="5:5" x14ac:dyDescent="0.25">
      <c r="E39" s="5">
        <v>0.71875</v>
      </c>
    </row>
    <row r="40" spans="5:5" x14ac:dyDescent="0.25">
      <c r="E40" s="5">
        <v>0.72916666666666663</v>
      </c>
    </row>
    <row r="41" spans="5:5" x14ac:dyDescent="0.25">
      <c r="E41" s="5">
        <v>0.73958333333333337</v>
      </c>
    </row>
    <row r="42" spans="5:5" x14ac:dyDescent="0.25">
      <c r="E42" s="5">
        <v>0.75</v>
      </c>
    </row>
    <row r="43" spans="5:5" x14ac:dyDescent="0.25">
      <c r="E43" s="5">
        <v>0.76041666666666663</v>
      </c>
    </row>
    <row r="44" spans="5:5" x14ac:dyDescent="0.25">
      <c r="E44" s="5">
        <v>0.77083333333333337</v>
      </c>
    </row>
    <row r="45" spans="5:5" x14ac:dyDescent="0.25">
      <c r="E45" s="5">
        <v>0.78125</v>
      </c>
    </row>
    <row r="46" spans="5:5" x14ac:dyDescent="0.25">
      <c r="E46" s="5">
        <v>0.79166666666666663</v>
      </c>
    </row>
    <row r="47" spans="5:5" x14ac:dyDescent="0.25">
      <c r="E47" s="5">
        <v>0.80208333333333337</v>
      </c>
    </row>
    <row r="48" spans="5:5" x14ac:dyDescent="0.25">
      <c r="E48" s="5">
        <v>0.8125</v>
      </c>
    </row>
    <row r="49" spans="5:5" x14ac:dyDescent="0.25">
      <c r="E49" s="5">
        <v>0.82291666666666663</v>
      </c>
    </row>
    <row r="50" spans="5:5" x14ac:dyDescent="0.25">
      <c r="E50" s="5">
        <v>0.83333333333333337</v>
      </c>
    </row>
  </sheetData>
  <sheetProtection algorithmName="SHA-512" hashValue="je+o94Kq9DfoNXUK7K+41NG7xTa2lcwxgmtl/+cq1UOIalRMnvaMQ7utxMbJkLPd+aXQtM4/QN7QJso3mVAvvA==" saltValue="v2+6MlQN15TdEOG6E8KTXw==" spinCount="100000" sheet="1" objects="1" scenarios="1"/>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Übersicht Ihrer Lehrpersonen</vt:lpstr>
      <vt:lpstr>Verfügbarkeiten Ihrer Lehrenden</vt:lpstr>
      <vt:lpstr>Prüf-Übersicht</vt:lpstr>
      <vt:lpstr>Information zu Randzeiten</vt:lpstr>
      <vt:lpstr>Dropdown</vt:lpstr>
      <vt:lpstr>Zeiten_Fr</vt:lpstr>
      <vt:lpstr>Zeiten_MoDo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Raabe, David</dc:creator>
  <cp:lastModifiedBy>Jost, Tanja</cp:lastModifiedBy>
  <cp:lastPrinted>2025-06-24T09:43:14Z</cp:lastPrinted>
  <dcterms:created xsi:type="dcterms:W3CDTF">2020-06-15T10:12:56Z</dcterms:created>
  <dcterms:modified xsi:type="dcterms:W3CDTF">2026-05-06T08:46:16Z</dcterms:modified>
</cp:coreProperties>
</file>